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251" windowWidth="6180" windowHeight="7320" activeTab="0"/>
  </bookViews>
  <sheets>
    <sheet name="dem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'dem15'!$A$15:$L$199</definedName>
    <definedName name="_Regression_Int" localSheetId="0" hidden="1">1</definedName>
    <definedName name="ahcap">#REF!</definedName>
    <definedName name="are" localSheetId="0">'dem15'!#REF!</definedName>
    <definedName name="arerec" localSheetId="0">'dem15'!#REF!</definedName>
    <definedName name="censusrec">#REF!</definedName>
    <definedName name="ch" localSheetId="0">'dem15'!$D$163:$L$163</definedName>
    <definedName name="charged">#REF!</definedName>
    <definedName name="chCap" localSheetId="0">'dem15'!$D$188:$L$188</definedName>
    <definedName name="chrec" localSheetId="0">'dem15'!#REF!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rtirec" localSheetId="0">'dem15'!#REF!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np">#REF!</definedName>
    <definedName name="Nutrition">#REF!</definedName>
    <definedName name="oap" localSheetId="0">'dem15'!$D$174:$L$174</definedName>
    <definedName name="oapCap" localSheetId="0">'dem15'!$D$197:$L$197</definedName>
    <definedName name="oges">#REF!</definedName>
    <definedName name="pension">#REF!</definedName>
    <definedName name="_xlnm.Print_Area" localSheetId="0">'dem15'!$A$1:$L$199</definedName>
    <definedName name="_xlnm.Print_Titles" localSheetId="0">'dem15'!$12:$15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'dem15'!#REF!</definedName>
    <definedName name="swc">#REF!</definedName>
    <definedName name="tax">#REF!</definedName>
    <definedName name="udhd">#REF!</definedName>
    <definedName name="urbancap">#REF!</definedName>
    <definedName name="voted" localSheetId="0">'dem15'!$E$10:$G$10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'dem15'!$A$1:$L$199</definedName>
    <definedName name="Z_239EE218_578E_4317_BEED_14D5D7089E27_.wvu.PrintArea" localSheetId="0" hidden="1">'dem15'!$A$1:$L$196</definedName>
    <definedName name="Z_239EE218_578E_4317_BEED_14D5D7089E27_.wvu.PrintTitles" localSheetId="0" hidden="1">'dem15'!$12:$15</definedName>
    <definedName name="Z_302A3EA3_AE96_11D5_A646_0050BA3D7AFD_.wvu.FilterData" localSheetId="0" hidden="1">'dem15'!$A$1:$L$199</definedName>
    <definedName name="Z_302A3EA3_AE96_11D5_A646_0050BA3D7AFD_.wvu.PrintArea" localSheetId="0" hidden="1">'dem15'!$A$1:$L$196</definedName>
    <definedName name="Z_302A3EA3_AE96_11D5_A646_0050BA3D7AFD_.wvu.PrintTitles" localSheetId="0" hidden="1">'dem15'!$12:$15</definedName>
    <definedName name="Z_36DBA021_0ECB_11D4_8064_004005726899_.wvu.FilterData" localSheetId="0" hidden="1">'dem15'!$C$17:$C$63</definedName>
    <definedName name="Z_36DBA021_0ECB_11D4_8064_004005726899_.wvu.PrintArea" localSheetId="0" hidden="1">'dem15'!$A$1:$L$195</definedName>
    <definedName name="Z_36DBA021_0ECB_11D4_8064_004005726899_.wvu.PrintTitles" localSheetId="0" hidden="1">'dem15'!$12:$15</definedName>
    <definedName name="Z_93EBE921_AE91_11D5_8685_004005726899_.wvu.FilterData" localSheetId="0" hidden="1">'dem15'!$C$17:$C$63</definedName>
    <definedName name="Z_93EBE921_AE91_11D5_8685_004005726899_.wvu.PrintArea" localSheetId="0" hidden="1">'dem15'!$A$1:$L$195</definedName>
    <definedName name="Z_93EBE921_AE91_11D5_8685_004005726899_.wvu.PrintTitles" localSheetId="0" hidden="1">'dem15'!$12:$15</definedName>
    <definedName name="Z_94DA79C1_0FDE_11D5_9579_000021DAEEA2_.wvu.FilterData" localSheetId="0" hidden="1">'dem15'!$C$17:$C$63</definedName>
    <definedName name="Z_94DA79C1_0FDE_11D5_9579_000021DAEEA2_.wvu.PrintArea" localSheetId="0" hidden="1">'dem15'!$A$1:$L$195</definedName>
    <definedName name="Z_94DA79C1_0FDE_11D5_9579_000021DAEEA2_.wvu.PrintTitles" localSheetId="0" hidden="1">'dem15'!$12:$15</definedName>
    <definedName name="Z_B4CB098C_161F_11D5_8064_004005726899_.wvu.FilterData" localSheetId="0" hidden="1">'dem15'!$C$17:$C$63</definedName>
    <definedName name="Z_C868F8C3_16D7_11D5_A68D_81D6213F5331_.wvu.FilterData" localSheetId="0" hidden="1">'dem15'!$C$17:$C$63</definedName>
    <definedName name="Z_C868F8C3_16D7_11D5_A68D_81D6213F5331_.wvu.PrintArea" localSheetId="0" hidden="1">'dem15'!$A$1:$L$195</definedName>
    <definedName name="Z_C868F8C3_16D7_11D5_A68D_81D6213F5331_.wvu.PrintTitles" localSheetId="0" hidden="1">'dem15'!$12:$15</definedName>
    <definedName name="Z_E5DF37BD_125C_11D5_8DC4_D0F5D88B3549_.wvu.FilterData" localSheetId="0" hidden="1">'dem15'!$C$17:$C$63</definedName>
    <definedName name="Z_E5DF37BD_125C_11D5_8DC4_D0F5D88B3549_.wvu.PrintArea" localSheetId="0" hidden="1">'dem15'!$A$1:$L$195</definedName>
    <definedName name="Z_E5DF37BD_125C_11D5_8DC4_D0F5D88B3549_.wvu.PrintTitles" localSheetId="0" hidden="1">'dem15'!$12:$15</definedName>
    <definedName name="Z_F8ADACC1_164E_11D6_B603_000021DAEEA2_.wvu.FilterData" localSheetId="0" hidden="1">'dem15'!$C$17:$C$63</definedName>
    <definedName name="Z_F8ADACC1_164E_11D6_B603_000021DAEEA2_.wvu.PrintArea" localSheetId="0" hidden="1">'dem15'!$A$1:$L$195</definedName>
    <definedName name="Z_F8ADACC1_164E_11D6_B603_000021DAEEA2_.wvu.PrintTitles" localSheetId="0" hidden="1">'dem15'!$12:$15</definedName>
  </definedNames>
  <calcPr fullCalcOnLoad="1"/>
</workbook>
</file>

<file path=xl/sharedStrings.xml><?xml version="1.0" encoding="utf-8"?>
<sst xmlns="http://schemas.openxmlformats.org/spreadsheetml/2006/main" count="319" uniqueCount="148">
  <si>
    <t>C - Economic Services (a) Agriculture &amp; Allied Activities</t>
  </si>
  <si>
    <t>Other Agricultural Programmes</t>
  </si>
  <si>
    <t>(a) Capital Accounts on Agriculture &amp; Allied Activities</t>
  </si>
  <si>
    <t>Capital Outlay on Crop Husbandry</t>
  </si>
  <si>
    <t>Capital Outlay on Other Agricultural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</si>
  <si>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</si>
  <si>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</si>
  <si>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</si>
  <si>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</si>
  <si>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</si>
  <si>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</si>
  <si>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</si>
  <si>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</si>
  <si>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</si>
  <si>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</si>
  <si>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</si>
  <si>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</si>
  <si>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</si>
  <si>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</si>
  <si>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</si>
  <si>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</si>
  <si>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</si>
  <si>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</si>
  <si>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</si>
  <si>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16.44.26</t>
  </si>
  <si>
    <t>Advertisement &amp; Publicity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</si>
  <si>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</si>
  <si>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</si>
  <si>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</si>
  <si>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</si>
  <si>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</si>
  <si>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</si>
  <si>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</si>
  <si>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16.45.14</t>
  </si>
  <si>
    <t>16.45.50</t>
  </si>
  <si>
    <t>West District</t>
  </si>
  <si>
    <t>16.46.01</t>
  </si>
  <si>
    <t>16.46.11</t>
  </si>
  <si>
    <t>16.46.13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</si>
  <si>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</si>
  <si>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</si>
  <si>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</si>
  <si>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</si>
  <si>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</si>
  <si>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</si>
  <si>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</si>
  <si>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</si>
  <si>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</si>
  <si>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16.48.14</t>
  </si>
  <si>
    <t>Rent, Rates &amp; Taxes</t>
  </si>
  <si>
    <t>16.48.50</t>
  </si>
  <si>
    <t>Agricultural Farms</t>
  </si>
  <si>
    <t>Horticulture Farms</t>
  </si>
  <si>
    <t>16.60.50</t>
  </si>
  <si>
    <t>Other Charges</t>
  </si>
  <si>
    <t>16.60.72</t>
  </si>
  <si>
    <t>Farm Improvement</t>
  </si>
  <si>
    <t>Travel Expenses</t>
  </si>
  <si>
    <t>Office Expenses</t>
  </si>
  <si>
    <t>16.47.13</t>
  </si>
  <si>
    <t>Supplies and Materials</t>
  </si>
  <si>
    <t>Plant Protection</t>
  </si>
  <si>
    <t>Commercial Crops</t>
  </si>
  <si>
    <t>Production of Planting Materials</t>
  </si>
  <si>
    <t>16.60.01</t>
  </si>
  <si>
    <t>Horticulture and Vegetable Crops</t>
  </si>
  <si>
    <t>Floriculture</t>
  </si>
  <si>
    <t>61.00.01</t>
  </si>
  <si>
    <t>61.00.11</t>
  </si>
  <si>
    <t>61.00.13</t>
  </si>
  <si>
    <t>61.00.50</t>
  </si>
  <si>
    <t>Fruits</t>
  </si>
  <si>
    <t>62.00.01</t>
  </si>
  <si>
    <t>62.00.11</t>
  </si>
  <si>
    <t>62.00.13</t>
  </si>
  <si>
    <t>Progeny Orchards</t>
  </si>
  <si>
    <t>63.00.01</t>
  </si>
  <si>
    <t>63.00.11</t>
  </si>
  <si>
    <t>63.00.13</t>
  </si>
  <si>
    <t>63.00.21</t>
  </si>
  <si>
    <t>63.00.27</t>
  </si>
  <si>
    <t>Vegetables</t>
  </si>
  <si>
    <t>Other Expenditure</t>
  </si>
  <si>
    <t>16.74.50</t>
  </si>
  <si>
    <t>Marketing facilities</t>
  </si>
  <si>
    <t>65.00.01</t>
  </si>
  <si>
    <t>65.00.50</t>
  </si>
  <si>
    <t>Marketing &amp; Quality Control</t>
  </si>
  <si>
    <t>CAPITAL SECTION</t>
  </si>
  <si>
    <t>16.00.74</t>
  </si>
  <si>
    <t>16.00.60</t>
  </si>
  <si>
    <t>Other Capital Expenditure</t>
  </si>
  <si>
    <t>Marketing Facilities</t>
  </si>
  <si>
    <t>00.00.78</t>
  </si>
  <si>
    <t>Infrastructure Development</t>
  </si>
  <si>
    <t>DEMAND NO. 15</t>
  </si>
  <si>
    <t>Advisory Board</t>
  </si>
  <si>
    <t>Organic Farming</t>
  </si>
  <si>
    <t>Head Office establishment</t>
  </si>
  <si>
    <t>61.00.75</t>
  </si>
  <si>
    <t>61.00.76</t>
  </si>
  <si>
    <t>Flower Show</t>
  </si>
  <si>
    <t>Mushroom Development</t>
  </si>
  <si>
    <t>16.74.13</t>
  </si>
  <si>
    <t>Revenue</t>
  </si>
  <si>
    <t>Capital</t>
  </si>
  <si>
    <t>HORTICULTURE AND CASH CROPS DEVELOPMENT</t>
  </si>
  <si>
    <t>II. Details of the estimates and the heads under which this grant will be accounted for:</t>
  </si>
  <si>
    <t>16.00.84</t>
  </si>
  <si>
    <t>16.00.63</t>
  </si>
  <si>
    <t>Plasticulture (Construction of Green 
House)</t>
  </si>
  <si>
    <t>64.00.33</t>
  </si>
  <si>
    <t>Subsidies (Price support to farmers)</t>
  </si>
  <si>
    <t>Plasticulture (Construction of Green 
House) (ACA)</t>
  </si>
  <si>
    <t>16.00.85</t>
  </si>
  <si>
    <t>66.44.83</t>
  </si>
  <si>
    <t>Sikkim Organic Mission</t>
  </si>
  <si>
    <t>Marketing &amp; Quality Control 
Programme</t>
  </si>
  <si>
    <t>Construction of Ginger Processing 
Unit</t>
  </si>
  <si>
    <t>2011-12</t>
  </si>
  <si>
    <t>(In Thousands of Rupees)</t>
  </si>
  <si>
    <t>2012-13</t>
  </si>
  <si>
    <t>HCM's package for Dry &amp; Backward Area for various GPUs</t>
  </si>
  <si>
    <t>Tubular Green House</t>
  </si>
  <si>
    <t>Horticulture Farm at Dalapchen, Byeng Phegyong and Tinkitam</t>
  </si>
  <si>
    <t>Horticulture Inspector Centres at Gyalshing Bermoik, Pecherek Martam, Timberbong, Amba, Tinkitam and Sanganath</t>
  </si>
  <si>
    <t>16.00.64</t>
  </si>
  <si>
    <t>16.00.65</t>
  </si>
  <si>
    <t>61.00.78</t>
  </si>
  <si>
    <t>Cymbidium Orchid Distribution at 18 Constituencies</t>
  </si>
  <si>
    <t>16.44.81</t>
  </si>
  <si>
    <t>16.48.71</t>
  </si>
  <si>
    <t>16.00.86</t>
  </si>
  <si>
    <t>16.44.71</t>
  </si>
  <si>
    <t>On Farm Handling unit at Dong Busty, South Sikkim</t>
  </si>
  <si>
    <t>2013-14</t>
  </si>
  <si>
    <t>I.  Estimate of the amount required in the year ending 31st March, 2014 to defray the charges in respect of  Horticulture &amp; Cash Crops Development</t>
  </si>
  <si>
    <t>00.00.79</t>
  </si>
  <si>
    <t>Regulated Market-cum-Integrated Pack House at Melli</t>
  </si>
  <si>
    <t>16.00.66</t>
  </si>
  <si>
    <t>61.00.79</t>
  </si>
  <si>
    <t>61.00.80</t>
  </si>
  <si>
    <t>Water Harvesting and Irrigation in Sikkim Mandarin (NEC)</t>
  </si>
  <si>
    <t>Cultivation of Commercial Floriculture Crops at Rumtek (NEC)</t>
  </si>
  <si>
    <t>Electronic Auction Center at Pakyong 
Airport</t>
  </si>
  <si>
    <t>Introduction of Exotic Varieties of Orchids and Other Flowers and Development of Rural Entrepreneurs</t>
  </si>
  <si>
    <t>State share of Centrally Sponsored 
Schemes</t>
  </si>
  <si>
    <t>Capital Outlay on Crop 
Husbandry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</si>
</sst>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k_r_-;\-* #,##0.00\ _k_r_-;_-* &quot;-&quot;??\ _k_r_-;_-@_-"/>
    <numFmt numFmtId="173" formatCode="00#"/>
    <numFmt numFmtId="174" formatCode="0#"/>
    <numFmt numFmtId="175" formatCode="0000##"/>
    <numFmt numFmtId="176" formatCode="00000#"/>
    <numFmt numFmtId="177" formatCode="00.00#"/>
    <numFmt numFmtId="178" formatCode="00.###"/>
    <numFmt numFmtId="179" formatCode="00.#00"/>
    <numFmt numFmtId="180" formatCode="0#.00#"/>
    <numFmt numFmtId="181" formatCode="00.000"/>
    <numFmt numFmtId="182" formatCode="0#.#00"/>
    <numFmt numFmtId="183" formatCode="00"/>
    <numFmt numFmtId="184" formatCode="#,##0;[Red]#,##0"/>
    <numFmt numFmtId="185" formatCode="_(* #,##0.0_);_(* \(#,##0.0\);_(* &quot;-&quot;??_);_(@_)"/>
    <numFmt numFmtId="186" formatCode="_(* #,##0_);_(* \(#,##0\);_(* &quot;-&quot;??_);_(@_)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>
      <alignment horizontal="righ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5" fillId="0" borderId="0" xfId="58" applyFont="1" applyFill="1" applyAlignment="1" applyProtection="1">
      <alignment horizontal="center"/>
      <protection/>
    </xf>
    <xf numFmtId="0" fontId="4" fillId="0" borderId="0" xfId="58" applyFont="1" applyFill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horizontal="left" vertical="top" wrapText="1"/>
      <protection/>
    </xf>
    <xf numFmtId="0" fontId="5" fillId="0" borderId="0" xfId="58" applyFont="1" applyFill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176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Alignment="1">
      <alignment horizontal="right" vertical="top" wrapText="1"/>
      <protection/>
    </xf>
    <xf numFmtId="1" fontId="4" fillId="0" borderId="0" xfId="58" applyNumberFormat="1" applyFont="1" applyFill="1" applyAlignment="1">
      <alignment horizontal="right" vertical="top" wrapText="1"/>
      <protection/>
    </xf>
    <xf numFmtId="174" fontId="5" fillId="0" borderId="0" xfId="58" applyNumberFormat="1" applyFont="1" applyFill="1" applyAlignment="1" applyProtection="1">
      <alignment horizontal="left" vertical="top" wrapText="1"/>
      <protection/>
    </xf>
    <xf numFmtId="177" fontId="5" fillId="0" borderId="0" xfId="58" applyNumberFormat="1" applyFont="1" applyFill="1" applyAlignment="1">
      <alignment horizontal="right" vertical="top" wrapText="1"/>
      <protection/>
    </xf>
    <xf numFmtId="1" fontId="4" fillId="0" borderId="0" xfId="58" applyNumberFormat="1" applyFont="1" applyFill="1" applyBorder="1" applyAlignment="1">
      <alignment horizontal="right" vertical="top" wrapText="1"/>
      <protection/>
    </xf>
    <xf numFmtId="177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173" fontId="5" fillId="0" borderId="0" xfId="58" applyNumberFormat="1" applyFont="1" applyFill="1" applyBorder="1" applyAlignment="1">
      <alignment horizontal="right" vertical="top" wrapText="1"/>
      <protection/>
    </xf>
    <xf numFmtId="181" fontId="5" fillId="0" borderId="0" xfId="58" applyNumberFormat="1" applyFont="1" applyFill="1" applyBorder="1" applyAlignment="1">
      <alignment horizontal="right" vertical="top" wrapText="1"/>
      <protection/>
    </xf>
    <xf numFmtId="174" fontId="4" fillId="0" borderId="0" xfId="58" applyNumberFormat="1" applyFont="1" applyFill="1" applyBorder="1" applyAlignment="1">
      <alignment horizontal="right" vertical="top" wrapText="1"/>
      <protection/>
    </xf>
    <xf numFmtId="182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 applyProtection="1">
      <alignment horizontal="left" vertical="top" wrapText="1"/>
      <protection/>
    </xf>
    <xf numFmtId="179" fontId="5" fillId="0" borderId="0" xfId="58" applyNumberFormat="1" applyFont="1" applyFill="1" applyBorder="1" applyAlignment="1">
      <alignment horizontal="right" vertical="top" wrapText="1"/>
      <protection/>
    </xf>
    <xf numFmtId="174" fontId="5" fillId="0" borderId="0" xfId="58" applyNumberFormat="1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10" xfId="58" applyFont="1" applyFill="1" applyBorder="1" applyAlignment="1">
      <alignment vertical="top" wrapText="1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174" fontId="4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>
      <alignment horizontal="center" vertical="top" wrapText="1"/>
      <protection/>
    </xf>
    <xf numFmtId="0" fontId="4" fillId="0" borderId="0" xfId="58" applyFont="1" applyFill="1" applyAlignment="1">
      <alignment horizontal="left" vertical="top"/>
      <protection/>
    </xf>
    <xf numFmtId="0" fontId="4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4" fillId="0" borderId="0" xfId="58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11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left"/>
      <protection/>
    </xf>
    <xf numFmtId="0" fontId="4" fillId="0" borderId="0" xfId="58" applyNumberFormat="1" applyFont="1" applyFill="1" applyAlignment="1">
      <alignment horizontal="center" vertical="top" wrapText="1"/>
      <protection/>
    </xf>
    <xf numFmtId="0" fontId="5" fillId="0" borderId="0" xfId="58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0" fontId="4" fillId="0" borderId="10" xfId="58" applyFont="1" applyFill="1" applyBorder="1" applyAlignment="1">
      <alignment horizontal="right" vertical="top" wrapText="1"/>
      <protection/>
    </xf>
    <xf numFmtId="171" fontId="4" fillId="0" borderId="0" xfId="42" applyFont="1" applyFill="1" applyBorder="1" applyAlignment="1">
      <alignment horizontal="right" wrapText="1"/>
    </xf>
    <xf numFmtId="171" fontId="4" fillId="0" borderId="0" xfId="42" applyFont="1" applyFill="1" applyAlignment="1">
      <alignment horizontal="right" wrapText="1"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5" fillId="0" borderId="0" xfId="42" applyNumberFormat="1" applyFont="1" applyFill="1" applyAlignment="1" applyProtection="1">
      <alignment horizontal="center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wrapText="1"/>
    </xf>
    <xf numFmtId="0" fontId="4" fillId="0" borderId="11" xfId="58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58" applyNumberFormat="1" applyFont="1" applyFill="1" applyBorder="1" applyAlignment="1" applyProtection="1">
      <alignment horizontal="right" wrapText="1"/>
      <protection/>
    </xf>
    <xf numFmtId="0" fontId="4" fillId="0" borderId="12" xfId="58" applyNumberFormat="1" applyFont="1" applyFill="1" applyBorder="1" applyAlignment="1">
      <alignment horizontal="right" wrapText="1"/>
      <protection/>
    </xf>
    <xf numFmtId="171" fontId="4" fillId="0" borderId="12" xfId="42" applyFont="1" applyFill="1" applyBorder="1" applyAlignment="1">
      <alignment horizontal="right" wrapText="1"/>
    </xf>
    <xf numFmtId="0" fontId="4" fillId="0" borderId="11" xfId="58" applyNumberFormat="1" applyFont="1" applyFill="1" applyBorder="1" applyAlignment="1" applyProtection="1">
      <alignment horizontal="right" wrapText="1"/>
      <protection/>
    </xf>
    <xf numFmtId="171" fontId="4" fillId="0" borderId="12" xfId="42" applyFont="1" applyFill="1" applyBorder="1" applyAlignment="1" applyProtection="1">
      <alignment horizontal="right" wrapText="1"/>
      <protection/>
    </xf>
    <xf numFmtId="0" fontId="4" fillId="0" borderId="10" xfId="58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Alignment="1">
      <alignment horizontal="right" wrapText="1"/>
      <protection/>
    </xf>
    <xf numFmtId="0" fontId="4" fillId="0" borderId="0" xfId="58" applyNumberFormat="1" applyFont="1" applyFill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4" fillId="0" borderId="10" xfId="58" applyNumberFormat="1" applyFont="1" applyFill="1" applyBorder="1" applyAlignment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3" xfId="42" applyNumberFormat="1" applyFont="1" applyFill="1" applyBorder="1" applyAlignment="1" applyProtection="1">
      <alignment horizontal="right" wrapText="1"/>
      <protection/>
    </xf>
    <xf numFmtId="171" fontId="4" fillId="0" borderId="14" xfId="42" applyFont="1" applyFill="1" applyBorder="1" applyAlignment="1" applyProtection="1">
      <alignment horizontal="right" wrapText="1"/>
      <protection/>
    </xf>
    <xf numFmtId="1" fontId="4" fillId="0" borderId="10" xfId="58" applyNumberFormat="1" applyFont="1" applyFill="1" applyBorder="1" applyAlignment="1">
      <alignment horizontal="right" vertical="top" wrapText="1"/>
      <protection/>
    </xf>
    <xf numFmtId="0" fontId="5" fillId="0" borderId="10" xfId="58" applyFont="1" applyFill="1" applyBorder="1" applyAlignment="1">
      <alignment horizontal="right" vertical="top" wrapText="1"/>
      <protection/>
    </xf>
    <xf numFmtId="0" fontId="5" fillId="0" borderId="0" xfId="58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176" fontId="4" fillId="0" borderId="0" xfId="58" applyNumberFormat="1" applyFont="1" applyFill="1" applyAlignment="1">
      <alignment horizontal="right" vertical="top" wrapText="1"/>
      <protection/>
    </xf>
    <xf numFmtId="176" fontId="4" fillId="0" borderId="10" xfId="58" applyNumberFormat="1" applyFont="1" applyFill="1" applyBorder="1" applyAlignment="1">
      <alignment horizontal="right" vertical="top" wrapText="1"/>
      <protection/>
    </xf>
    <xf numFmtId="176" fontId="4" fillId="0" borderId="11" xfId="58" applyNumberFormat="1" applyFont="1" applyFill="1" applyBorder="1" applyAlignment="1">
      <alignment horizontal="right" vertical="top" wrapText="1"/>
      <protection/>
    </xf>
    <xf numFmtId="183" fontId="4" fillId="0" borderId="0" xfId="58" applyNumberFormat="1" applyFont="1" applyFill="1" applyBorder="1" applyAlignment="1">
      <alignment horizontal="right" vertical="top" wrapText="1"/>
      <protection/>
    </xf>
    <xf numFmtId="181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right" vertical="top"/>
      <protection/>
    </xf>
    <xf numFmtId="179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75" fontId="4" fillId="0" borderId="0" xfId="58" applyNumberFormat="1" applyFont="1" applyFill="1" applyBorder="1" applyAlignment="1">
      <alignment horizontal="righ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99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11.00390625" defaultRowHeight="12.75"/>
  <cols>
    <col min="1" max="1" width="6.421875" style="4" customWidth="1"/>
    <col min="2" max="2" width="8.140625" style="3" customWidth="1"/>
    <col min="3" max="3" width="34.57421875" style="6" customWidth="1"/>
    <col min="4" max="4" width="8.57421875" style="52" customWidth="1"/>
    <col min="5" max="5" width="9.421875" style="52" customWidth="1"/>
    <col min="6" max="6" width="8.421875" style="6" customWidth="1"/>
    <col min="7" max="7" width="8.57421875" style="6" customWidth="1"/>
    <col min="8" max="8" width="8.57421875" style="52" customWidth="1"/>
    <col min="9" max="9" width="8.421875" style="6" customWidth="1"/>
    <col min="10" max="10" width="8.57421875" style="52" customWidth="1"/>
    <col min="11" max="11" width="9.140625" style="52" customWidth="1"/>
    <col min="12" max="12" width="8.421875" style="52" customWidth="1"/>
    <col min="13" max="16384" width="11.00390625" style="6" customWidth="1"/>
  </cols>
  <sheetData>
    <row r="1" spans="1:12" ht="12.75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3:12" ht="12.75">
      <c r="C3" s="5"/>
      <c r="D3" s="53"/>
      <c r="E3" s="53"/>
      <c r="F3" s="5"/>
      <c r="G3" s="5"/>
      <c r="H3" s="53"/>
      <c r="I3" s="5"/>
      <c r="J3" s="53"/>
      <c r="K3" s="53"/>
      <c r="L3" s="53"/>
    </row>
    <row r="4" spans="4:12" ht="12.75">
      <c r="D4" s="48" t="s">
        <v>0</v>
      </c>
      <c r="E4" s="53">
        <v>2401</v>
      </c>
      <c r="F4" s="7" t="s">
        <v>15</v>
      </c>
      <c r="H4" s="53"/>
      <c r="I4" s="5"/>
      <c r="J4" s="53"/>
      <c r="K4" s="53"/>
      <c r="L4" s="53"/>
    </row>
    <row r="5" spans="3:12" ht="12.75">
      <c r="C5" s="5"/>
      <c r="D5" s="53"/>
      <c r="E5" s="53">
        <v>2435</v>
      </c>
      <c r="F5" s="7" t="s">
        <v>1</v>
      </c>
      <c r="H5" s="53"/>
      <c r="I5" s="5"/>
      <c r="J5" s="53"/>
      <c r="K5" s="53"/>
      <c r="L5" s="53"/>
    </row>
    <row r="6" spans="3:12" ht="12.75">
      <c r="C6" s="5"/>
      <c r="D6" s="48" t="s">
        <v>2</v>
      </c>
      <c r="E6" s="53">
        <v>4401</v>
      </c>
      <c r="F6" s="7" t="s">
        <v>3</v>
      </c>
      <c r="H6" s="53"/>
      <c r="I6" s="5"/>
      <c r="J6" s="53"/>
      <c r="K6" s="53"/>
      <c r="L6" s="53"/>
    </row>
    <row r="7" spans="3:12" ht="12.75">
      <c r="C7" s="5"/>
      <c r="D7" s="53"/>
      <c r="E7" s="53">
        <v>4435</v>
      </c>
      <c r="F7" s="54" t="s">
        <v>4</v>
      </c>
      <c r="G7" s="52"/>
      <c r="H7" s="53"/>
      <c r="I7" s="53"/>
      <c r="J7" s="53"/>
      <c r="K7" s="53"/>
      <c r="L7" s="53"/>
    </row>
    <row r="8" spans="1:12" ht="12.75">
      <c r="A8" s="46" t="s">
        <v>136</v>
      </c>
      <c r="B8" s="39"/>
      <c r="C8" s="45"/>
      <c r="D8" s="55"/>
      <c r="E8" s="55"/>
      <c r="F8" s="55"/>
      <c r="G8" s="55"/>
      <c r="H8" s="55"/>
      <c r="I8" s="55"/>
      <c r="J8" s="55"/>
      <c r="K8" s="55"/>
      <c r="L8" s="55"/>
    </row>
    <row r="9" spans="4:9" ht="12.75">
      <c r="D9" s="56"/>
      <c r="E9" s="57" t="s">
        <v>104</v>
      </c>
      <c r="F9" s="57" t="s">
        <v>105</v>
      </c>
      <c r="G9" s="57" t="s">
        <v>12</v>
      </c>
      <c r="I9" s="52"/>
    </row>
    <row r="10" spans="4:9" ht="12.75">
      <c r="D10" s="58" t="s">
        <v>5</v>
      </c>
      <c r="E10" s="53">
        <f>L175</f>
        <v>299610</v>
      </c>
      <c r="F10" s="75">
        <f>L198</f>
        <v>9500</v>
      </c>
      <c r="G10" s="53">
        <f>F10+E10</f>
        <v>309110</v>
      </c>
      <c r="I10" s="52"/>
    </row>
    <row r="11" spans="1:9" ht="12.75">
      <c r="A11" s="38" t="s">
        <v>107</v>
      </c>
      <c r="F11" s="52"/>
      <c r="G11" s="52"/>
      <c r="I11" s="52"/>
    </row>
    <row r="12" spans="3:12" ht="13.5">
      <c r="C12" s="8"/>
      <c r="D12" s="59"/>
      <c r="E12" s="59"/>
      <c r="F12" s="59"/>
      <c r="G12" s="59"/>
      <c r="H12" s="59"/>
      <c r="I12" s="60"/>
      <c r="J12" s="61"/>
      <c r="K12" s="62"/>
      <c r="L12" s="63" t="s">
        <v>120</v>
      </c>
    </row>
    <row r="13" spans="1:12" s="11" customFormat="1" ht="12.75">
      <c r="A13" s="92"/>
      <c r="B13" s="9"/>
      <c r="C13" s="93"/>
      <c r="D13" s="113" t="s">
        <v>6</v>
      </c>
      <c r="E13" s="113"/>
      <c r="F13" s="112" t="s">
        <v>7</v>
      </c>
      <c r="G13" s="112"/>
      <c r="H13" s="112" t="s">
        <v>8</v>
      </c>
      <c r="I13" s="112"/>
      <c r="J13" s="112" t="s">
        <v>7</v>
      </c>
      <c r="K13" s="112"/>
      <c r="L13" s="112"/>
    </row>
    <row r="14" spans="1:12" s="11" customFormat="1" ht="12.75">
      <c r="A14" s="94"/>
      <c r="B14" s="2"/>
      <c r="C14" s="93" t="s">
        <v>9</v>
      </c>
      <c r="D14" s="112" t="s">
        <v>119</v>
      </c>
      <c r="E14" s="112"/>
      <c r="F14" s="112" t="s">
        <v>121</v>
      </c>
      <c r="G14" s="112"/>
      <c r="H14" s="112" t="s">
        <v>121</v>
      </c>
      <c r="I14" s="112"/>
      <c r="J14" s="112" t="s">
        <v>135</v>
      </c>
      <c r="K14" s="112"/>
      <c r="L14" s="112"/>
    </row>
    <row r="15" spans="1:12" s="11" customFormat="1" ht="12.75">
      <c r="A15" s="95"/>
      <c r="B15" s="12"/>
      <c r="C15" s="96"/>
      <c r="D15" s="64" t="s">
        <v>10</v>
      </c>
      <c r="E15" s="64" t="s">
        <v>11</v>
      </c>
      <c r="F15" s="64" t="s">
        <v>10</v>
      </c>
      <c r="G15" s="64" t="s">
        <v>11</v>
      </c>
      <c r="H15" s="64" t="s">
        <v>10</v>
      </c>
      <c r="I15" s="64" t="s">
        <v>11</v>
      </c>
      <c r="J15" s="64" t="s">
        <v>10</v>
      </c>
      <c r="K15" s="64" t="s">
        <v>11</v>
      </c>
      <c r="L15" s="64" t="s">
        <v>12</v>
      </c>
    </row>
    <row r="16" spans="1:12" s="11" customFormat="1" ht="12.75">
      <c r="A16" s="1"/>
      <c r="B16" s="2"/>
      <c r="C16" s="10"/>
      <c r="D16" s="65"/>
      <c r="E16" s="65"/>
      <c r="F16" s="65"/>
      <c r="G16" s="65"/>
      <c r="H16" s="65"/>
      <c r="I16" s="65"/>
      <c r="J16" s="65"/>
      <c r="K16" s="65"/>
      <c r="L16" s="65"/>
    </row>
    <row r="17" spans="3:12" ht="12.75">
      <c r="C17" s="31" t="s">
        <v>13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1:9" ht="12.75">
      <c r="A18" s="4" t="s">
        <v>14</v>
      </c>
      <c r="B18" s="20">
        <v>2401</v>
      </c>
      <c r="C18" s="14" t="s">
        <v>15</v>
      </c>
      <c r="F18" s="52"/>
      <c r="G18" s="52"/>
      <c r="I18" s="52"/>
    </row>
    <row r="19" spans="2:12" ht="12.75">
      <c r="B19" s="23">
        <v>0.001</v>
      </c>
      <c r="C19" s="14" t="s">
        <v>16</v>
      </c>
      <c r="D19" s="47"/>
      <c r="E19" s="47"/>
      <c r="F19" s="47"/>
      <c r="G19" s="47"/>
      <c r="H19" s="47"/>
      <c r="I19" s="47"/>
      <c r="J19" s="47"/>
      <c r="K19" s="47"/>
      <c r="L19" s="47"/>
    </row>
    <row r="20" spans="2:12" ht="12.75">
      <c r="B20" s="3">
        <v>16</v>
      </c>
      <c r="C20" s="13" t="s">
        <v>17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2:12" ht="12.75">
      <c r="B21" s="3">
        <v>44</v>
      </c>
      <c r="C21" s="13" t="s">
        <v>18</v>
      </c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>
      <c r="B22" s="114" t="s">
        <v>19</v>
      </c>
      <c r="C22" s="13" t="s">
        <v>20</v>
      </c>
      <c r="D22" s="101">
        <v>1235</v>
      </c>
      <c r="E22" s="102">
        <v>34799</v>
      </c>
      <c r="F22" s="97">
        <v>900</v>
      </c>
      <c r="G22" s="102">
        <v>27001</v>
      </c>
      <c r="H22" s="101">
        <v>900</v>
      </c>
      <c r="I22" s="102">
        <v>27001</v>
      </c>
      <c r="J22" s="97">
        <v>2200</v>
      </c>
      <c r="K22" s="102">
        <v>30372</v>
      </c>
      <c r="L22" s="48">
        <f aca="true" t="shared" si="0" ref="L22:L30">SUM(J22:K22)</f>
        <v>32572</v>
      </c>
    </row>
    <row r="23" spans="2:12" ht="12.75">
      <c r="B23" s="114" t="s">
        <v>21</v>
      </c>
      <c r="C23" s="13" t="s">
        <v>57</v>
      </c>
      <c r="D23" s="101">
        <v>99</v>
      </c>
      <c r="E23" s="102">
        <v>110</v>
      </c>
      <c r="F23" s="97">
        <v>1</v>
      </c>
      <c r="G23" s="102">
        <v>300</v>
      </c>
      <c r="H23" s="101">
        <v>1</v>
      </c>
      <c r="I23" s="102">
        <v>300</v>
      </c>
      <c r="J23" s="97">
        <v>200</v>
      </c>
      <c r="K23" s="102">
        <v>100</v>
      </c>
      <c r="L23" s="48">
        <f t="shared" si="0"/>
        <v>300</v>
      </c>
    </row>
    <row r="24" spans="2:12" ht="12.75">
      <c r="B24" s="114" t="s">
        <v>22</v>
      </c>
      <c r="C24" s="13" t="s">
        <v>58</v>
      </c>
      <c r="D24" s="101">
        <v>1661</v>
      </c>
      <c r="E24" s="102">
        <v>404</v>
      </c>
      <c r="F24" s="97">
        <v>1</v>
      </c>
      <c r="G24" s="102">
        <v>500</v>
      </c>
      <c r="H24" s="101">
        <v>1</v>
      </c>
      <c r="I24" s="102">
        <v>500</v>
      </c>
      <c r="J24" s="97">
        <v>1000</v>
      </c>
      <c r="K24" s="102">
        <v>500</v>
      </c>
      <c r="L24" s="48">
        <f t="shared" si="0"/>
        <v>1500</v>
      </c>
    </row>
    <row r="25" spans="2:12" ht="12.75">
      <c r="B25" s="114" t="s">
        <v>23</v>
      </c>
      <c r="C25" s="13" t="s">
        <v>49</v>
      </c>
      <c r="D25" s="102">
        <v>480</v>
      </c>
      <c r="E25" s="71">
        <v>0</v>
      </c>
      <c r="F25" s="97">
        <v>1</v>
      </c>
      <c r="G25" s="71">
        <v>0</v>
      </c>
      <c r="H25" s="101">
        <v>1</v>
      </c>
      <c r="I25" s="71">
        <v>0</v>
      </c>
      <c r="J25" s="97">
        <v>1000</v>
      </c>
      <c r="K25" s="71">
        <v>0</v>
      </c>
      <c r="L25" s="83">
        <f t="shared" si="0"/>
        <v>1000</v>
      </c>
    </row>
    <row r="26" spans="2:12" ht="12.75">
      <c r="B26" s="114" t="s">
        <v>24</v>
      </c>
      <c r="C26" s="13" t="s">
        <v>25</v>
      </c>
      <c r="D26" s="102">
        <v>147</v>
      </c>
      <c r="E26" s="71">
        <v>0</v>
      </c>
      <c r="F26" s="70">
        <v>0</v>
      </c>
      <c r="G26" s="71">
        <v>0</v>
      </c>
      <c r="H26" s="70">
        <v>0</v>
      </c>
      <c r="I26" s="71">
        <v>0</v>
      </c>
      <c r="J26" s="70">
        <v>0</v>
      </c>
      <c r="K26" s="71">
        <v>0</v>
      </c>
      <c r="L26" s="71">
        <f t="shared" si="0"/>
        <v>0</v>
      </c>
    </row>
    <row r="27" spans="2:12" ht="12.75">
      <c r="B27" s="114" t="s">
        <v>26</v>
      </c>
      <c r="C27" s="13" t="s">
        <v>27</v>
      </c>
      <c r="D27" s="71">
        <v>0</v>
      </c>
      <c r="E27" s="71">
        <v>0</v>
      </c>
      <c r="F27" s="70">
        <v>0</v>
      </c>
      <c r="G27" s="83">
        <v>200</v>
      </c>
      <c r="H27" s="70">
        <v>0</v>
      </c>
      <c r="I27" s="83">
        <v>200</v>
      </c>
      <c r="J27" s="70">
        <v>0</v>
      </c>
      <c r="K27" s="83">
        <v>200</v>
      </c>
      <c r="L27" s="83">
        <f t="shared" si="0"/>
        <v>200</v>
      </c>
    </row>
    <row r="28" spans="2:12" ht="12.75">
      <c r="B28" s="114" t="s">
        <v>28</v>
      </c>
      <c r="C28" s="13" t="s">
        <v>54</v>
      </c>
      <c r="D28" s="101">
        <v>1400</v>
      </c>
      <c r="E28" s="71">
        <v>0</v>
      </c>
      <c r="F28" s="97">
        <v>1322</v>
      </c>
      <c r="G28" s="71">
        <v>0</v>
      </c>
      <c r="H28" s="101">
        <v>1322</v>
      </c>
      <c r="I28" s="71">
        <v>0</v>
      </c>
      <c r="J28" s="97">
        <v>3000</v>
      </c>
      <c r="K28" s="71">
        <v>0</v>
      </c>
      <c r="L28" s="83">
        <f t="shared" si="0"/>
        <v>3000</v>
      </c>
    </row>
    <row r="29" spans="2:12" ht="25.5">
      <c r="B29" s="17" t="s">
        <v>130</v>
      </c>
      <c r="C29" s="78" t="s">
        <v>122</v>
      </c>
      <c r="D29" s="83">
        <v>59999</v>
      </c>
      <c r="E29" s="71">
        <v>0</v>
      </c>
      <c r="F29" s="83">
        <v>20000</v>
      </c>
      <c r="G29" s="71">
        <v>0</v>
      </c>
      <c r="H29" s="101">
        <v>20000</v>
      </c>
      <c r="I29" s="71">
        <v>0</v>
      </c>
      <c r="J29" s="83">
        <v>10000</v>
      </c>
      <c r="K29" s="71">
        <v>0</v>
      </c>
      <c r="L29" s="83">
        <f t="shared" si="0"/>
        <v>10000</v>
      </c>
    </row>
    <row r="30" spans="2:12" ht="25.5">
      <c r="B30" s="17" t="s">
        <v>133</v>
      </c>
      <c r="C30" s="78" t="s">
        <v>146</v>
      </c>
      <c r="D30" s="71">
        <v>0</v>
      </c>
      <c r="E30" s="71">
        <v>0</v>
      </c>
      <c r="F30" s="83">
        <v>10000</v>
      </c>
      <c r="G30" s="71">
        <v>0</v>
      </c>
      <c r="H30" s="83">
        <v>10000</v>
      </c>
      <c r="I30" s="71">
        <v>0</v>
      </c>
      <c r="J30" s="83">
        <v>5000</v>
      </c>
      <c r="K30" s="71">
        <v>0</v>
      </c>
      <c r="L30" s="83">
        <f t="shared" si="0"/>
        <v>5000</v>
      </c>
    </row>
    <row r="31" spans="1:12" ht="12.75">
      <c r="A31" s="18" t="s">
        <v>12</v>
      </c>
      <c r="B31" s="24">
        <v>44</v>
      </c>
      <c r="C31" s="16" t="s">
        <v>18</v>
      </c>
      <c r="D31" s="84">
        <f aca="true" t="shared" si="1" ref="D31:K31">SUM(D22:D30)</f>
        <v>65021</v>
      </c>
      <c r="E31" s="84">
        <f t="shared" si="1"/>
        <v>35313</v>
      </c>
      <c r="F31" s="84">
        <f t="shared" si="1"/>
        <v>32225</v>
      </c>
      <c r="G31" s="84">
        <f t="shared" si="1"/>
        <v>28001</v>
      </c>
      <c r="H31" s="84">
        <f t="shared" si="1"/>
        <v>32225</v>
      </c>
      <c r="I31" s="84">
        <f t="shared" si="1"/>
        <v>28001</v>
      </c>
      <c r="J31" s="84">
        <f>SUM(J22:J30)</f>
        <v>22400</v>
      </c>
      <c r="K31" s="84">
        <f t="shared" si="1"/>
        <v>31172</v>
      </c>
      <c r="L31" s="84">
        <f>SUM(L22:L30)</f>
        <v>53572</v>
      </c>
    </row>
    <row r="32" spans="2:12" ht="12.75">
      <c r="B32" s="21"/>
      <c r="C32" s="13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18"/>
      <c r="B33" s="24">
        <v>45</v>
      </c>
      <c r="C33" s="16" t="s">
        <v>29</v>
      </c>
      <c r="D33" s="49"/>
      <c r="E33" s="41"/>
      <c r="F33" s="49"/>
      <c r="G33" s="41"/>
      <c r="H33" s="49"/>
      <c r="I33" s="41"/>
      <c r="J33" s="49"/>
      <c r="K33" s="41"/>
      <c r="L33" s="41"/>
    </row>
    <row r="34" spans="1:12" ht="12.75">
      <c r="A34" s="18"/>
      <c r="B34" s="17" t="s">
        <v>30</v>
      </c>
      <c r="C34" s="16" t="s">
        <v>20</v>
      </c>
      <c r="D34" s="103">
        <v>497</v>
      </c>
      <c r="E34" s="103">
        <v>13582</v>
      </c>
      <c r="F34" s="82">
        <v>800</v>
      </c>
      <c r="G34" s="103">
        <v>21585</v>
      </c>
      <c r="H34" s="104">
        <v>800</v>
      </c>
      <c r="I34" s="103">
        <v>21585</v>
      </c>
      <c r="J34" s="82">
        <v>800</v>
      </c>
      <c r="K34" s="103">
        <v>24132</v>
      </c>
      <c r="L34" s="41">
        <f>SUM(J34:K34)</f>
        <v>24932</v>
      </c>
    </row>
    <row r="35" spans="1:12" ht="12.75">
      <c r="A35" s="18"/>
      <c r="B35" s="17" t="s">
        <v>31</v>
      </c>
      <c r="C35" s="16" t="s">
        <v>57</v>
      </c>
      <c r="D35" s="103">
        <v>51</v>
      </c>
      <c r="E35" s="103">
        <v>7</v>
      </c>
      <c r="F35" s="82">
        <v>1</v>
      </c>
      <c r="G35" s="103">
        <v>50</v>
      </c>
      <c r="H35" s="104">
        <v>1</v>
      </c>
      <c r="I35" s="103">
        <v>50</v>
      </c>
      <c r="J35" s="82">
        <v>200</v>
      </c>
      <c r="K35" s="103">
        <v>50</v>
      </c>
      <c r="L35" s="41">
        <f>SUM(J35:K35)</f>
        <v>250</v>
      </c>
    </row>
    <row r="36" spans="1:12" ht="12.75">
      <c r="A36" s="40"/>
      <c r="B36" s="115" t="s">
        <v>32</v>
      </c>
      <c r="C36" s="42" t="s">
        <v>58</v>
      </c>
      <c r="D36" s="90">
        <v>349</v>
      </c>
      <c r="E36" s="72">
        <v>0</v>
      </c>
      <c r="F36" s="98">
        <v>1</v>
      </c>
      <c r="G36" s="90">
        <v>100</v>
      </c>
      <c r="H36" s="105">
        <v>1</v>
      </c>
      <c r="I36" s="90">
        <v>100</v>
      </c>
      <c r="J36" s="98">
        <v>200</v>
      </c>
      <c r="K36" s="90">
        <v>100</v>
      </c>
      <c r="L36" s="76">
        <f>SUM(J36:K36)</f>
        <v>300</v>
      </c>
    </row>
    <row r="37" spans="1:12" ht="12.75">
      <c r="A37" s="77"/>
      <c r="B37" s="116" t="s">
        <v>33</v>
      </c>
      <c r="C37" s="81" t="s">
        <v>49</v>
      </c>
      <c r="D37" s="90">
        <v>2</v>
      </c>
      <c r="E37" s="72">
        <v>0</v>
      </c>
      <c r="F37" s="73">
        <v>0</v>
      </c>
      <c r="G37" s="72">
        <v>0</v>
      </c>
      <c r="H37" s="73">
        <v>0</v>
      </c>
      <c r="I37" s="72">
        <v>0</v>
      </c>
      <c r="J37" s="73">
        <v>0</v>
      </c>
      <c r="K37" s="72">
        <v>0</v>
      </c>
      <c r="L37" s="72">
        <f>SUM(J37:K37)</f>
        <v>0</v>
      </c>
    </row>
    <row r="38" spans="1:12" ht="12.75">
      <c r="A38" s="18"/>
      <c r="B38" s="17" t="s">
        <v>34</v>
      </c>
      <c r="C38" s="16" t="s">
        <v>54</v>
      </c>
      <c r="D38" s="102">
        <v>554</v>
      </c>
      <c r="E38" s="71">
        <v>0</v>
      </c>
      <c r="F38" s="97">
        <v>400</v>
      </c>
      <c r="G38" s="71">
        <v>0</v>
      </c>
      <c r="H38" s="101">
        <v>400</v>
      </c>
      <c r="I38" s="71">
        <v>0</v>
      </c>
      <c r="J38" s="97">
        <v>3000</v>
      </c>
      <c r="K38" s="71">
        <v>0</v>
      </c>
      <c r="L38" s="83">
        <f>SUM(J38:K38)</f>
        <v>3000</v>
      </c>
    </row>
    <row r="39" spans="1:12" ht="12.75">
      <c r="A39" s="18" t="s">
        <v>12</v>
      </c>
      <c r="B39" s="24">
        <v>45</v>
      </c>
      <c r="C39" s="16" t="s">
        <v>29</v>
      </c>
      <c r="D39" s="85">
        <f aca="true" t="shared" si="2" ref="D39:L39">SUM(D34:D38)</f>
        <v>1453</v>
      </c>
      <c r="E39" s="85">
        <f t="shared" si="2"/>
        <v>13589</v>
      </c>
      <c r="F39" s="84">
        <f t="shared" si="2"/>
        <v>1202</v>
      </c>
      <c r="G39" s="85">
        <f t="shared" si="2"/>
        <v>21735</v>
      </c>
      <c r="H39" s="85">
        <f t="shared" si="2"/>
        <v>1202</v>
      </c>
      <c r="I39" s="85">
        <f t="shared" si="2"/>
        <v>21735</v>
      </c>
      <c r="J39" s="84">
        <f t="shared" si="2"/>
        <v>4200</v>
      </c>
      <c r="K39" s="85">
        <f t="shared" si="2"/>
        <v>24282</v>
      </c>
      <c r="L39" s="85">
        <f t="shared" si="2"/>
        <v>28482</v>
      </c>
    </row>
    <row r="40" spans="1:12" ht="12.75">
      <c r="A40" s="18"/>
      <c r="B40" s="24"/>
      <c r="C40" s="16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18"/>
      <c r="B41" s="24">
        <v>46</v>
      </c>
      <c r="C41" s="16" t="s">
        <v>35</v>
      </c>
      <c r="D41" s="47"/>
      <c r="E41" s="48"/>
      <c r="F41" s="47"/>
      <c r="G41" s="48"/>
      <c r="H41" s="47"/>
      <c r="I41" s="48"/>
      <c r="J41" s="47"/>
      <c r="K41" s="48"/>
      <c r="L41" s="48"/>
    </row>
    <row r="42" spans="1:12" ht="12.75">
      <c r="A42" s="18"/>
      <c r="B42" s="17" t="s">
        <v>36</v>
      </c>
      <c r="C42" s="16" t="s">
        <v>20</v>
      </c>
      <c r="D42" s="102">
        <v>185</v>
      </c>
      <c r="E42" s="102">
        <v>12443</v>
      </c>
      <c r="F42" s="97">
        <v>150</v>
      </c>
      <c r="G42" s="102">
        <v>14560</v>
      </c>
      <c r="H42" s="101">
        <v>150</v>
      </c>
      <c r="I42" s="102">
        <v>14560</v>
      </c>
      <c r="J42" s="97">
        <v>800</v>
      </c>
      <c r="K42" s="102">
        <v>16930</v>
      </c>
      <c r="L42" s="48">
        <f>SUM(J42:K42)</f>
        <v>17730</v>
      </c>
    </row>
    <row r="43" spans="1:12" ht="12.75">
      <c r="A43" s="18"/>
      <c r="B43" s="17" t="s">
        <v>37</v>
      </c>
      <c r="C43" s="16" t="s">
        <v>57</v>
      </c>
      <c r="D43" s="102">
        <v>47</v>
      </c>
      <c r="E43" s="71">
        <v>0</v>
      </c>
      <c r="F43" s="97">
        <v>1</v>
      </c>
      <c r="G43" s="102">
        <v>50</v>
      </c>
      <c r="H43" s="101">
        <v>1</v>
      </c>
      <c r="I43" s="102">
        <v>50</v>
      </c>
      <c r="J43" s="97">
        <v>200</v>
      </c>
      <c r="K43" s="102">
        <v>50</v>
      </c>
      <c r="L43" s="48">
        <f>SUM(J43:K43)</f>
        <v>250</v>
      </c>
    </row>
    <row r="44" spans="1:12" ht="12.75">
      <c r="A44" s="18"/>
      <c r="B44" s="17" t="s">
        <v>38</v>
      </c>
      <c r="C44" s="16" t="s">
        <v>58</v>
      </c>
      <c r="D44" s="102">
        <v>350</v>
      </c>
      <c r="E44" s="71">
        <v>0</v>
      </c>
      <c r="F44" s="97">
        <v>1</v>
      </c>
      <c r="G44" s="102">
        <v>100</v>
      </c>
      <c r="H44" s="101">
        <v>1</v>
      </c>
      <c r="I44" s="102">
        <v>100</v>
      </c>
      <c r="J44" s="97">
        <v>200</v>
      </c>
      <c r="K44" s="102">
        <v>100</v>
      </c>
      <c r="L44" s="48">
        <f>SUM(J44:K44)</f>
        <v>300</v>
      </c>
    </row>
    <row r="45" spans="1:12" ht="12.75">
      <c r="A45" s="18"/>
      <c r="B45" s="17" t="s">
        <v>39</v>
      </c>
      <c r="C45" s="16" t="s">
        <v>54</v>
      </c>
      <c r="D45" s="102">
        <v>254</v>
      </c>
      <c r="E45" s="71">
        <v>0</v>
      </c>
      <c r="F45" s="97">
        <v>180</v>
      </c>
      <c r="G45" s="71">
        <v>0</v>
      </c>
      <c r="H45" s="101">
        <v>180</v>
      </c>
      <c r="I45" s="71">
        <v>0</v>
      </c>
      <c r="J45" s="97">
        <v>2000</v>
      </c>
      <c r="K45" s="71">
        <v>0</v>
      </c>
      <c r="L45" s="83">
        <f>SUM(J45:K45)</f>
        <v>2000</v>
      </c>
    </row>
    <row r="46" spans="1:12" ht="12.75">
      <c r="A46" s="18" t="s">
        <v>12</v>
      </c>
      <c r="B46" s="24">
        <v>46</v>
      </c>
      <c r="C46" s="16" t="s">
        <v>35</v>
      </c>
      <c r="D46" s="85">
        <f aca="true" t="shared" si="3" ref="D46:L46">SUM(D42:D45)</f>
        <v>836</v>
      </c>
      <c r="E46" s="85">
        <f t="shared" si="3"/>
        <v>12443</v>
      </c>
      <c r="F46" s="84">
        <f t="shared" si="3"/>
        <v>332</v>
      </c>
      <c r="G46" s="85">
        <f t="shared" si="3"/>
        <v>14710</v>
      </c>
      <c r="H46" s="85">
        <f t="shared" si="3"/>
        <v>332</v>
      </c>
      <c r="I46" s="85">
        <f t="shared" si="3"/>
        <v>14710</v>
      </c>
      <c r="J46" s="84">
        <f t="shared" si="3"/>
        <v>3200</v>
      </c>
      <c r="K46" s="85">
        <f t="shared" si="3"/>
        <v>17080</v>
      </c>
      <c r="L46" s="85">
        <f t="shared" si="3"/>
        <v>20280</v>
      </c>
    </row>
    <row r="47" spans="1:12" ht="12.75">
      <c r="A47" s="18"/>
      <c r="B47" s="24"/>
      <c r="C47" s="16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18"/>
      <c r="B48" s="24">
        <v>47</v>
      </c>
      <c r="C48" s="16" t="s">
        <v>40</v>
      </c>
      <c r="D48" s="47"/>
      <c r="E48" s="48"/>
      <c r="F48" s="47"/>
      <c r="G48" s="48"/>
      <c r="H48" s="47"/>
      <c r="I48" s="48"/>
      <c r="J48" s="47"/>
      <c r="K48" s="48"/>
      <c r="L48" s="48"/>
    </row>
    <row r="49" spans="1:12" ht="12.75">
      <c r="A49" s="18"/>
      <c r="B49" s="17" t="s">
        <v>41</v>
      </c>
      <c r="C49" s="16" t="s">
        <v>20</v>
      </c>
      <c r="D49" s="102">
        <v>271</v>
      </c>
      <c r="E49" s="102">
        <v>4523</v>
      </c>
      <c r="F49" s="97">
        <v>220</v>
      </c>
      <c r="G49" s="102">
        <v>5752</v>
      </c>
      <c r="H49" s="101">
        <v>220</v>
      </c>
      <c r="I49" s="102">
        <v>5752</v>
      </c>
      <c r="J49" s="97">
        <v>800</v>
      </c>
      <c r="K49" s="102">
        <v>7621</v>
      </c>
      <c r="L49" s="48">
        <f>SUM(J49:K49)</f>
        <v>8421</v>
      </c>
    </row>
    <row r="50" spans="1:12" ht="12.75">
      <c r="A50" s="18"/>
      <c r="B50" s="17" t="s">
        <v>42</v>
      </c>
      <c r="C50" s="16" t="s">
        <v>57</v>
      </c>
      <c r="D50" s="102">
        <v>51</v>
      </c>
      <c r="E50" s="102">
        <v>7</v>
      </c>
      <c r="F50" s="97">
        <v>1</v>
      </c>
      <c r="G50" s="102">
        <v>40</v>
      </c>
      <c r="H50" s="101">
        <v>1</v>
      </c>
      <c r="I50" s="102">
        <v>40</v>
      </c>
      <c r="J50" s="97">
        <v>200</v>
      </c>
      <c r="K50" s="102">
        <v>40</v>
      </c>
      <c r="L50" s="48">
        <f>SUM(J50:K50)</f>
        <v>240</v>
      </c>
    </row>
    <row r="51" spans="1:12" ht="12.75">
      <c r="A51" s="18"/>
      <c r="B51" s="17" t="s">
        <v>59</v>
      </c>
      <c r="C51" s="16" t="s">
        <v>58</v>
      </c>
      <c r="D51" s="102">
        <v>206</v>
      </c>
      <c r="E51" s="102">
        <v>16</v>
      </c>
      <c r="F51" s="97">
        <v>1</v>
      </c>
      <c r="G51" s="102">
        <v>100</v>
      </c>
      <c r="H51" s="101">
        <v>1</v>
      </c>
      <c r="I51" s="102">
        <v>100</v>
      </c>
      <c r="J51" s="97">
        <v>200</v>
      </c>
      <c r="K51" s="102">
        <v>100</v>
      </c>
      <c r="L51" s="48">
        <f>SUM(J51:K51)</f>
        <v>300</v>
      </c>
    </row>
    <row r="52" spans="1:12" ht="12.75">
      <c r="A52" s="18"/>
      <c r="B52" s="17" t="s">
        <v>43</v>
      </c>
      <c r="C52" s="16" t="s">
        <v>54</v>
      </c>
      <c r="D52" s="102">
        <v>254</v>
      </c>
      <c r="E52" s="71">
        <v>0</v>
      </c>
      <c r="F52" s="97">
        <v>180</v>
      </c>
      <c r="G52" s="71">
        <v>0</v>
      </c>
      <c r="H52" s="101">
        <v>180</v>
      </c>
      <c r="I52" s="71">
        <v>0</v>
      </c>
      <c r="J52" s="97">
        <v>2000</v>
      </c>
      <c r="K52" s="71">
        <v>0</v>
      </c>
      <c r="L52" s="83">
        <f>SUM(J52:K52)</f>
        <v>2000</v>
      </c>
    </row>
    <row r="53" spans="1:12" ht="12.75">
      <c r="A53" s="18" t="s">
        <v>12</v>
      </c>
      <c r="B53" s="24">
        <v>47</v>
      </c>
      <c r="C53" s="16" t="s">
        <v>40</v>
      </c>
      <c r="D53" s="85">
        <f aca="true" t="shared" si="4" ref="D53:L53">SUM(D49:D52)</f>
        <v>782</v>
      </c>
      <c r="E53" s="85">
        <f t="shared" si="4"/>
        <v>4546</v>
      </c>
      <c r="F53" s="84">
        <f t="shared" si="4"/>
        <v>402</v>
      </c>
      <c r="G53" s="85">
        <f t="shared" si="4"/>
        <v>5892</v>
      </c>
      <c r="H53" s="85">
        <f t="shared" si="4"/>
        <v>402</v>
      </c>
      <c r="I53" s="85">
        <f t="shared" si="4"/>
        <v>5892</v>
      </c>
      <c r="J53" s="84">
        <f t="shared" si="4"/>
        <v>3200</v>
      </c>
      <c r="K53" s="85">
        <f t="shared" si="4"/>
        <v>7761</v>
      </c>
      <c r="L53" s="85">
        <f t="shared" si="4"/>
        <v>10961</v>
      </c>
    </row>
    <row r="54" spans="1:12" ht="12.75">
      <c r="A54" s="18"/>
      <c r="B54" s="24"/>
      <c r="C54" s="16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18"/>
      <c r="B55" s="24">
        <v>48</v>
      </c>
      <c r="C55" s="16" t="s">
        <v>44</v>
      </c>
      <c r="D55" s="47"/>
      <c r="E55" s="48"/>
      <c r="F55" s="47"/>
      <c r="G55" s="48"/>
      <c r="H55" s="47"/>
      <c r="I55" s="48"/>
      <c r="J55" s="47"/>
      <c r="K55" s="48"/>
      <c r="L55" s="48"/>
    </row>
    <row r="56" spans="1:12" ht="12.75">
      <c r="A56" s="18"/>
      <c r="B56" s="17" t="s">
        <v>45</v>
      </c>
      <c r="C56" s="16" t="s">
        <v>20</v>
      </c>
      <c r="D56" s="102">
        <v>435</v>
      </c>
      <c r="E56" s="102">
        <v>13345</v>
      </c>
      <c r="F56" s="97">
        <v>350</v>
      </c>
      <c r="G56" s="102">
        <v>18551</v>
      </c>
      <c r="H56" s="101">
        <v>350</v>
      </c>
      <c r="I56" s="102">
        <v>18551</v>
      </c>
      <c r="J56" s="97">
        <v>800</v>
      </c>
      <c r="K56" s="102">
        <v>23730</v>
      </c>
      <c r="L56" s="48">
        <f>SUM(J56:K56)</f>
        <v>24530</v>
      </c>
    </row>
    <row r="57" spans="1:12" ht="12.75">
      <c r="A57" s="18"/>
      <c r="B57" s="17" t="s">
        <v>46</v>
      </c>
      <c r="C57" s="16" t="s">
        <v>57</v>
      </c>
      <c r="D57" s="102">
        <v>51</v>
      </c>
      <c r="E57" s="102">
        <v>7</v>
      </c>
      <c r="F57" s="97">
        <v>1</v>
      </c>
      <c r="G57" s="102">
        <v>50</v>
      </c>
      <c r="H57" s="101">
        <v>1</v>
      </c>
      <c r="I57" s="102">
        <v>50</v>
      </c>
      <c r="J57" s="97">
        <v>200</v>
      </c>
      <c r="K57" s="102">
        <v>50</v>
      </c>
      <c r="L57" s="48">
        <f>SUM(J57:K57)</f>
        <v>250</v>
      </c>
    </row>
    <row r="58" spans="1:12" ht="12.75">
      <c r="A58" s="18"/>
      <c r="B58" s="17" t="s">
        <v>47</v>
      </c>
      <c r="C58" s="16" t="s">
        <v>58</v>
      </c>
      <c r="D58" s="102">
        <v>350</v>
      </c>
      <c r="E58" s="102">
        <v>16</v>
      </c>
      <c r="F58" s="97">
        <v>1</v>
      </c>
      <c r="G58" s="102">
        <v>100</v>
      </c>
      <c r="H58" s="101">
        <v>1</v>
      </c>
      <c r="I58" s="102">
        <v>100</v>
      </c>
      <c r="J58" s="97">
        <v>200</v>
      </c>
      <c r="K58" s="102">
        <v>100</v>
      </c>
      <c r="L58" s="48">
        <f>SUM(J58:K58)</f>
        <v>300</v>
      </c>
    </row>
    <row r="59" spans="1:12" ht="12.75">
      <c r="A59" s="18"/>
      <c r="B59" s="17" t="s">
        <v>48</v>
      </c>
      <c r="C59" s="16" t="s">
        <v>49</v>
      </c>
      <c r="D59" s="102">
        <v>42</v>
      </c>
      <c r="E59" s="71">
        <v>0</v>
      </c>
      <c r="F59" s="70">
        <v>0</v>
      </c>
      <c r="G59" s="71">
        <v>0</v>
      </c>
      <c r="H59" s="70">
        <v>0</v>
      </c>
      <c r="I59" s="71">
        <v>0</v>
      </c>
      <c r="J59" s="70">
        <v>0</v>
      </c>
      <c r="K59" s="71">
        <v>0</v>
      </c>
      <c r="L59" s="71">
        <f>SUM(J59:K59)</f>
        <v>0</v>
      </c>
    </row>
    <row r="60" spans="1:12" ht="12.75">
      <c r="A60" s="18"/>
      <c r="B60" s="17" t="s">
        <v>50</v>
      </c>
      <c r="C60" s="16" t="s">
        <v>54</v>
      </c>
      <c r="D60" s="102">
        <v>528</v>
      </c>
      <c r="E60" s="71">
        <v>0</v>
      </c>
      <c r="F60" s="97">
        <v>350</v>
      </c>
      <c r="G60" s="71">
        <v>0</v>
      </c>
      <c r="H60" s="101">
        <v>350</v>
      </c>
      <c r="I60" s="71">
        <v>0</v>
      </c>
      <c r="J60" s="97">
        <v>3000</v>
      </c>
      <c r="K60" s="71">
        <v>0</v>
      </c>
      <c r="L60" s="83">
        <f>SUM(J60:K60)</f>
        <v>3000</v>
      </c>
    </row>
    <row r="61" spans="1:12" ht="12.75">
      <c r="A61" s="18" t="s">
        <v>12</v>
      </c>
      <c r="B61" s="24">
        <v>48</v>
      </c>
      <c r="C61" s="16" t="s">
        <v>44</v>
      </c>
      <c r="D61" s="85">
        <f aca="true" t="shared" si="5" ref="D61:L61">SUM(D56:D60)</f>
        <v>1406</v>
      </c>
      <c r="E61" s="85">
        <f t="shared" si="5"/>
        <v>13368</v>
      </c>
      <c r="F61" s="84">
        <f t="shared" si="5"/>
        <v>702</v>
      </c>
      <c r="G61" s="85">
        <f t="shared" si="5"/>
        <v>18701</v>
      </c>
      <c r="H61" s="85">
        <f t="shared" si="5"/>
        <v>702</v>
      </c>
      <c r="I61" s="85">
        <f t="shared" si="5"/>
        <v>18701</v>
      </c>
      <c r="J61" s="84">
        <f t="shared" si="5"/>
        <v>4200</v>
      </c>
      <c r="K61" s="85">
        <f t="shared" si="5"/>
        <v>23880</v>
      </c>
      <c r="L61" s="85">
        <f t="shared" si="5"/>
        <v>28080</v>
      </c>
    </row>
    <row r="62" spans="1:12" ht="12.75">
      <c r="A62" s="18" t="s">
        <v>12</v>
      </c>
      <c r="B62" s="24">
        <v>16</v>
      </c>
      <c r="C62" s="16" t="s">
        <v>17</v>
      </c>
      <c r="D62" s="85">
        <f aca="true" t="shared" si="6" ref="D62:L62">D61+D53+D46+D39+D31</f>
        <v>69498</v>
      </c>
      <c r="E62" s="85">
        <f t="shared" si="6"/>
        <v>79259</v>
      </c>
      <c r="F62" s="84">
        <f t="shared" si="6"/>
        <v>34863</v>
      </c>
      <c r="G62" s="85">
        <f t="shared" si="6"/>
        <v>89039</v>
      </c>
      <c r="H62" s="85">
        <f t="shared" si="6"/>
        <v>34863</v>
      </c>
      <c r="I62" s="85">
        <f t="shared" si="6"/>
        <v>89039</v>
      </c>
      <c r="J62" s="84">
        <f t="shared" si="6"/>
        <v>37200</v>
      </c>
      <c r="K62" s="85">
        <f t="shared" si="6"/>
        <v>104175</v>
      </c>
      <c r="L62" s="85">
        <f t="shared" si="6"/>
        <v>141375</v>
      </c>
    </row>
    <row r="63" spans="1:12" ht="12.75">
      <c r="A63" s="18" t="s">
        <v>12</v>
      </c>
      <c r="B63" s="25">
        <v>0.001</v>
      </c>
      <c r="C63" s="19" t="s">
        <v>16</v>
      </c>
      <c r="D63" s="86">
        <f aca="true" t="shared" si="7" ref="D63:L63">D62</f>
        <v>69498</v>
      </c>
      <c r="E63" s="86">
        <f t="shared" si="7"/>
        <v>79259</v>
      </c>
      <c r="F63" s="99">
        <f t="shared" si="7"/>
        <v>34863</v>
      </c>
      <c r="G63" s="86">
        <f t="shared" si="7"/>
        <v>89039</v>
      </c>
      <c r="H63" s="86">
        <f t="shared" si="7"/>
        <v>34863</v>
      </c>
      <c r="I63" s="86">
        <f t="shared" si="7"/>
        <v>89039</v>
      </c>
      <c r="J63" s="99">
        <f t="shared" si="7"/>
        <v>37200</v>
      </c>
      <c r="K63" s="86">
        <f t="shared" si="7"/>
        <v>104175</v>
      </c>
      <c r="L63" s="86">
        <f t="shared" si="7"/>
        <v>141375</v>
      </c>
    </row>
    <row r="64" spans="1:12" ht="12.75">
      <c r="A64" s="18"/>
      <c r="B64" s="27"/>
      <c r="C64" s="19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18"/>
      <c r="B65" s="25">
        <v>0.104</v>
      </c>
      <c r="C65" s="19" t="s">
        <v>51</v>
      </c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18"/>
      <c r="B66" s="15">
        <v>16</v>
      </c>
      <c r="C66" s="16" t="s">
        <v>17</v>
      </c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2.75">
      <c r="A67" s="18"/>
      <c r="B67" s="15">
        <v>60</v>
      </c>
      <c r="C67" s="16" t="s">
        <v>52</v>
      </c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2.75">
      <c r="A68" s="18"/>
      <c r="B68" s="17" t="s">
        <v>53</v>
      </c>
      <c r="C68" s="16" t="s">
        <v>54</v>
      </c>
      <c r="D68" s="104">
        <v>14289</v>
      </c>
      <c r="E68" s="67">
        <v>0</v>
      </c>
      <c r="F68" s="82">
        <v>12600</v>
      </c>
      <c r="G68" s="67">
        <v>0</v>
      </c>
      <c r="H68" s="104">
        <v>12600</v>
      </c>
      <c r="I68" s="67">
        <v>0</v>
      </c>
      <c r="J68" s="82">
        <v>4500</v>
      </c>
      <c r="K68" s="67">
        <v>0</v>
      </c>
      <c r="L68" s="82">
        <f>SUM(J68:K68)</f>
        <v>4500</v>
      </c>
    </row>
    <row r="69" spans="1:12" ht="12.75">
      <c r="A69" s="18"/>
      <c r="B69" s="117" t="s">
        <v>55</v>
      </c>
      <c r="C69" s="16" t="s">
        <v>56</v>
      </c>
      <c r="D69" s="82">
        <v>2501</v>
      </c>
      <c r="E69" s="67">
        <v>0</v>
      </c>
      <c r="F69" s="69">
        <v>0</v>
      </c>
      <c r="G69" s="67">
        <v>0</v>
      </c>
      <c r="H69" s="69">
        <v>0</v>
      </c>
      <c r="I69" s="67">
        <v>0</v>
      </c>
      <c r="J69" s="69">
        <v>0</v>
      </c>
      <c r="K69" s="67">
        <v>0</v>
      </c>
      <c r="L69" s="67">
        <f>SUM(J69:K69)</f>
        <v>0</v>
      </c>
    </row>
    <row r="70" spans="1:12" ht="12.75">
      <c r="A70" s="40" t="s">
        <v>12</v>
      </c>
      <c r="B70" s="68">
        <v>60</v>
      </c>
      <c r="C70" s="42" t="s">
        <v>52</v>
      </c>
      <c r="D70" s="99">
        <f aca="true" t="shared" si="8" ref="D70:L70">SUM(D68:D69)</f>
        <v>16790</v>
      </c>
      <c r="E70" s="87">
        <f t="shared" si="8"/>
        <v>0</v>
      </c>
      <c r="F70" s="99">
        <f t="shared" si="8"/>
        <v>12600</v>
      </c>
      <c r="G70" s="87">
        <f t="shared" si="8"/>
        <v>0</v>
      </c>
      <c r="H70" s="99">
        <f t="shared" si="8"/>
        <v>12600</v>
      </c>
      <c r="I70" s="87">
        <f t="shared" si="8"/>
        <v>0</v>
      </c>
      <c r="J70" s="99">
        <f t="shared" si="8"/>
        <v>4500</v>
      </c>
      <c r="K70" s="87">
        <f t="shared" si="8"/>
        <v>0</v>
      </c>
      <c r="L70" s="99">
        <f t="shared" si="8"/>
        <v>4500</v>
      </c>
    </row>
    <row r="71" spans="1:12" ht="1.5" customHeight="1">
      <c r="A71" s="18"/>
      <c r="B71" s="15"/>
      <c r="C71" s="16"/>
      <c r="D71" s="49"/>
      <c r="E71" s="41"/>
      <c r="F71" s="49"/>
      <c r="G71" s="49"/>
      <c r="H71" s="49"/>
      <c r="I71" s="50"/>
      <c r="J71" s="49"/>
      <c r="K71" s="49"/>
      <c r="L71" s="49"/>
    </row>
    <row r="72" spans="1:12" ht="12.75">
      <c r="A72" s="18"/>
      <c r="B72" s="15">
        <v>45</v>
      </c>
      <c r="C72" s="16" t="s">
        <v>29</v>
      </c>
      <c r="D72" s="47"/>
      <c r="E72" s="48"/>
      <c r="F72" s="47"/>
      <c r="G72" s="48"/>
      <c r="H72" s="47"/>
      <c r="I72" s="48"/>
      <c r="J72" s="47"/>
      <c r="K72" s="48"/>
      <c r="L72" s="48"/>
    </row>
    <row r="73" spans="1:12" ht="12.75">
      <c r="A73" s="18"/>
      <c r="B73" s="17" t="s">
        <v>30</v>
      </c>
      <c r="C73" s="16" t="s">
        <v>20</v>
      </c>
      <c r="D73" s="102">
        <v>447</v>
      </c>
      <c r="E73" s="102">
        <v>10425</v>
      </c>
      <c r="F73" s="97">
        <v>350</v>
      </c>
      <c r="G73" s="102">
        <v>11897</v>
      </c>
      <c r="H73" s="101">
        <v>350</v>
      </c>
      <c r="I73" s="102">
        <v>11897</v>
      </c>
      <c r="J73" s="97">
        <v>800</v>
      </c>
      <c r="K73" s="102">
        <v>11219</v>
      </c>
      <c r="L73" s="48">
        <f>SUM(J73:K73)</f>
        <v>12019</v>
      </c>
    </row>
    <row r="74" spans="1:12" ht="12.75">
      <c r="A74" s="18"/>
      <c r="B74" s="17" t="s">
        <v>31</v>
      </c>
      <c r="C74" s="16" t="s">
        <v>57</v>
      </c>
      <c r="D74" s="71">
        <v>0</v>
      </c>
      <c r="E74" s="71">
        <v>0</v>
      </c>
      <c r="F74" s="70">
        <v>0</v>
      </c>
      <c r="G74" s="102">
        <v>50</v>
      </c>
      <c r="H74" s="70">
        <v>0</v>
      </c>
      <c r="I74" s="102">
        <v>50</v>
      </c>
      <c r="J74" s="70">
        <v>0</v>
      </c>
      <c r="K74" s="102">
        <f>50+50</f>
        <v>100</v>
      </c>
      <c r="L74" s="48">
        <f>SUM(J74:K74)</f>
        <v>100</v>
      </c>
    </row>
    <row r="75" spans="1:12" ht="12.75">
      <c r="A75" s="18"/>
      <c r="B75" s="17" t="s">
        <v>32</v>
      </c>
      <c r="C75" s="16" t="s">
        <v>58</v>
      </c>
      <c r="D75" s="71">
        <v>0</v>
      </c>
      <c r="E75" s="102">
        <v>15</v>
      </c>
      <c r="F75" s="70">
        <v>0</v>
      </c>
      <c r="G75" s="102">
        <v>50</v>
      </c>
      <c r="H75" s="70">
        <v>0</v>
      </c>
      <c r="I75" s="102">
        <v>50</v>
      </c>
      <c r="J75" s="70">
        <v>0</v>
      </c>
      <c r="K75" s="102">
        <v>50</v>
      </c>
      <c r="L75" s="48">
        <f>SUM(J75:K75)</f>
        <v>50</v>
      </c>
    </row>
    <row r="76" spans="1:12" ht="12.75">
      <c r="A76" s="18" t="s">
        <v>12</v>
      </c>
      <c r="B76" s="15">
        <v>45</v>
      </c>
      <c r="C76" s="16" t="s">
        <v>29</v>
      </c>
      <c r="D76" s="85">
        <f aca="true" t="shared" si="9" ref="D76:L76">SUM(D73:D75)</f>
        <v>447</v>
      </c>
      <c r="E76" s="85">
        <f t="shared" si="9"/>
        <v>10440</v>
      </c>
      <c r="F76" s="84">
        <f t="shared" si="9"/>
        <v>350</v>
      </c>
      <c r="G76" s="85">
        <f t="shared" si="9"/>
        <v>11997</v>
      </c>
      <c r="H76" s="85">
        <f t="shared" si="9"/>
        <v>350</v>
      </c>
      <c r="I76" s="85">
        <f t="shared" si="9"/>
        <v>11997</v>
      </c>
      <c r="J76" s="84">
        <f t="shared" si="9"/>
        <v>800</v>
      </c>
      <c r="K76" s="85">
        <f t="shared" si="9"/>
        <v>11369</v>
      </c>
      <c r="L76" s="85">
        <f t="shared" si="9"/>
        <v>12169</v>
      </c>
    </row>
    <row r="77" spans="1:12" ht="12.75">
      <c r="A77" s="18"/>
      <c r="B77" s="15"/>
      <c r="C77" s="16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18"/>
      <c r="B78" s="15">
        <v>46</v>
      </c>
      <c r="C78" s="16" t="s">
        <v>35</v>
      </c>
      <c r="D78" s="47"/>
      <c r="E78" s="48"/>
      <c r="F78" s="47"/>
      <c r="G78" s="48"/>
      <c r="H78" s="47"/>
      <c r="I78" s="48"/>
      <c r="J78" s="47"/>
      <c r="K78" s="48"/>
      <c r="L78" s="48"/>
    </row>
    <row r="79" spans="1:12" ht="12.75">
      <c r="A79" s="18"/>
      <c r="B79" s="17" t="s">
        <v>36</v>
      </c>
      <c r="C79" s="16" t="s">
        <v>20</v>
      </c>
      <c r="D79" s="102">
        <v>278</v>
      </c>
      <c r="E79" s="102">
        <v>5817</v>
      </c>
      <c r="F79" s="97">
        <v>315</v>
      </c>
      <c r="G79" s="102">
        <v>6547</v>
      </c>
      <c r="H79" s="101">
        <v>315</v>
      </c>
      <c r="I79" s="102">
        <v>6547</v>
      </c>
      <c r="J79" s="97">
        <v>800</v>
      </c>
      <c r="K79" s="102">
        <v>5770</v>
      </c>
      <c r="L79" s="48">
        <f>SUM(J79:K79)</f>
        <v>6570</v>
      </c>
    </row>
    <row r="80" spans="1:12" ht="12.75">
      <c r="A80" s="18"/>
      <c r="B80" s="17" t="s">
        <v>37</v>
      </c>
      <c r="C80" s="16" t="s">
        <v>57</v>
      </c>
      <c r="D80" s="71">
        <v>0</v>
      </c>
      <c r="E80" s="71">
        <v>0</v>
      </c>
      <c r="F80" s="71">
        <v>0</v>
      </c>
      <c r="G80" s="102">
        <v>50</v>
      </c>
      <c r="H80" s="70">
        <v>0</v>
      </c>
      <c r="I80" s="102">
        <v>50</v>
      </c>
      <c r="J80" s="71">
        <v>0</v>
      </c>
      <c r="K80" s="102">
        <v>100</v>
      </c>
      <c r="L80" s="48">
        <f>SUM(J80:K80)</f>
        <v>100</v>
      </c>
    </row>
    <row r="81" spans="1:12" ht="12.75">
      <c r="A81" s="18"/>
      <c r="B81" s="17" t="s">
        <v>38</v>
      </c>
      <c r="C81" s="16" t="s">
        <v>58</v>
      </c>
      <c r="D81" s="71">
        <v>0</v>
      </c>
      <c r="E81" s="71">
        <v>0</v>
      </c>
      <c r="F81" s="71">
        <v>0</v>
      </c>
      <c r="G81" s="102">
        <v>50</v>
      </c>
      <c r="H81" s="70">
        <v>0</v>
      </c>
      <c r="I81" s="102">
        <v>50</v>
      </c>
      <c r="J81" s="71">
        <v>0</v>
      </c>
      <c r="K81" s="102">
        <v>50</v>
      </c>
      <c r="L81" s="48">
        <f>SUM(J81:K81)</f>
        <v>50</v>
      </c>
    </row>
    <row r="82" spans="1:12" ht="12.75">
      <c r="A82" s="18" t="s">
        <v>12</v>
      </c>
      <c r="B82" s="15">
        <v>46</v>
      </c>
      <c r="C82" s="16" t="s">
        <v>35</v>
      </c>
      <c r="D82" s="86">
        <f aca="true" t="shared" si="10" ref="D82:L82">SUM(D79:D81)</f>
        <v>278</v>
      </c>
      <c r="E82" s="86">
        <f t="shared" si="10"/>
        <v>5817</v>
      </c>
      <c r="F82" s="99">
        <f t="shared" si="10"/>
        <v>315</v>
      </c>
      <c r="G82" s="86">
        <f t="shared" si="10"/>
        <v>6647</v>
      </c>
      <c r="H82" s="86">
        <f t="shared" si="10"/>
        <v>315</v>
      </c>
      <c r="I82" s="86">
        <f t="shared" si="10"/>
        <v>6647</v>
      </c>
      <c r="J82" s="99">
        <f t="shared" si="10"/>
        <v>800</v>
      </c>
      <c r="K82" s="86">
        <f t="shared" si="10"/>
        <v>5920</v>
      </c>
      <c r="L82" s="86">
        <f t="shared" si="10"/>
        <v>6720</v>
      </c>
    </row>
    <row r="83" spans="1:12" ht="12.75">
      <c r="A83" s="18"/>
      <c r="B83" s="15"/>
      <c r="C83" s="16"/>
      <c r="D83" s="41"/>
      <c r="E83" s="41"/>
      <c r="F83" s="49"/>
      <c r="G83" s="49"/>
      <c r="H83" s="49"/>
      <c r="I83" s="49"/>
      <c r="J83" s="49"/>
      <c r="K83" s="49"/>
      <c r="L83" s="49"/>
    </row>
    <row r="84" spans="1:12" ht="12.75">
      <c r="A84" s="18"/>
      <c r="B84" s="15">
        <v>47</v>
      </c>
      <c r="C84" s="16" t="s">
        <v>40</v>
      </c>
      <c r="D84" s="47"/>
      <c r="E84" s="48"/>
      <c r="F84" s="47"/>
      <c r="G84" s="48"/>
      <c r="H84" s="47"/>
      <c r="I84" s="48"/>
      <c r="J84" s="47"/>
      <c r="K84" s="48"/>
      <c r="L84" s="48"/>
    </row>
    <row r="85" spans="1:12" ht="12.75">
      <c r="A85" s="18"/>
      <c r="B85" s="17" t="s">
        <v>41</v>
      </c>
      <c r="C85" s="16" t="s">
        <v>20</v>
      </c>
      <c r="D85" s="102">
        <v>566</v>
      </c>
      <c r="E85" s="102">
        <v>2945</v>
      </c>
      <c r="F85" s="97">
        <v>420</v>
      </c>
      <c r="G85" s="102">
        <v>2770</v>
      </c>
      <c r="H85" s="101">
        <v>420</v>
      </c>
      <c r="I85" s="48">
        <v>2770</v>
      </c>
      <c r="J85" s="97">
        <v>800</v>
      </c>
      <c r="K85" s="102">
        <v>3106</v>
      </c>
      <c r="L85" s="48">
        <f>SUM(J85:K85)</f>
        <v>3906</v>
      </c>
    </row>
    <row r="86" spans="1:12" ht="12.75">
      <c r="A86" s="18"/>
      <c r="B86" s="17" t="s">
        <v>42</v>
      </c>
      <c r="C86" s="16" t="s">
        <v>57</v>
      </c>
      <c r="D86" s="71">
        <v>0</v>
      </c>
      <c r="E86" s="102">
        <v>7</v>
      </c>
      <c r="F86" s="71">
        <v>0</v>
      </c>
      <c r="G86" s="102">
        <v>50</v>
      </c>
      <c r="H86" s="70">
        <v>0</v>
      </c>
      <c r="I86" s="102">
        <v>50</v>
      </c>
      <c r="J86" s="71">
        <v>0</v>
      </c>
      <c r="K86" s="102">
        <v>100</v>
      </c>
      <c r="L86" s="48">
        <f>SUM(J86:K86)</f>
        <v>100</v>
      </c>
    </row>
    <row r="87" spans="1:12" ht="12.75">
      <c r="A87" s="18"/>
      <c r="B87" s="17" t="s">
        <v>59</v>
      </c>
      <c r="C87" s="16" t="s">
        <v>58</v>
      </c>
      <c r="D87" s="71">
        <v>0</v>
      </c>
      <c r="E87" s="102">
        <v>15</v>
      </c>
      <c r="F87" s="71">
        <v>0</v>
      </c>
      <c r="G87" s="102">
        <v>50</v>
      </c>
      <c r="H87" s="70">
        <v>0</v>
      </c>
      <c r="I87" s="102">
        <v>50</v>
      </c>
      <c r="J87" s="71">
        <v>0</v>
      </c>
      <c r="K87" s="102">
        <v>50</v>
      </c>
      <c r="L87" s="48">
        <f>SUM(J87:K87)</f>
        <v>50</v>
      </c>
    </row>
    <row r="88" spans="1:12" ht="12.75">
      <c r="A88" s="18" t="s">
        <v>12</v>
      </c>
      <c r="B88" s="15">
        <v>47</v>
      </c>
      <c r="C88" s="16" t="s">
        <v>40</v>
      </c>
      <c r="D88" s="86">
        <f aca="true" t="shared" si="11" ref="D88:L88">SUM(D85:D87)</f>
        <v>566</v>
      </c>
      <c r="E88" s="86">
        <f t="shared" si="11"/>
        <v>2967</v>
      </c>
      <c r="F88" s="99">
        <f t="shared" si="11"/>
        <v>420</v>
      </c>
      <c r="G88" s="86">
        <f t="shared" si="11"/>
        <v>2870</v>
      </c>
      <c r="H88" s="86">
        <f t="shared" si="11"/>
        <v>420</v>
      </c>
      <c r="I88" s="86">
        <f t="shared" si="11"/>
        <v>2870</v>
      </c>
      <c r="J88" s="99">
        <f t="shared" si="11"/>
        <v>800</v>
      </c>
      <c r="K88" s="86">
        <f t="shared" si="11"/>
        <v>3256</v>
      </c>
      <c r="L88" s="86">
        <f t="shared" si="11"/>
        <v>4056</v>
      </c>
    </row>
    <row r="89" spans="1:12" ht="12.75">
      <c r="A89" s="18"/>
      <c r="B89" s="15"/>
      <c r="C89" s="16"/>
      <c r="D89" s="41"/>
      <c r="E89" s="41"/>
      <c r="F89" s="49"/>
      <c r="G89" s="49"/>
      <c r="H89" s="49"/>
      <c r="I89" s="49"/>
      <c r="J89" s="49"/>
      <c r="K89" s="49"/>
      <c r="L89" s="49"/>
    </row>
    <row r="90" spans="1:12" ht="12.75">
      <c r="A90" s="18"/>
      <c r="B90" s="15">
        <v>48</v>
      </c>
      <c r="C90" s="16" t="s">
        <v>44</v>
      </c>
      <c r="D90" s="47"/>
      <c r="E90" s="48"/>
      <c r="F90" s="47"/>
      <c r="G90" s="48"/>
      <c r="H90" s="47"/>
      <c r="I90" s="48"/>
      <c r="J90" s="47"/>
      <c r="K90" s="48"/>
      <c r="L90" s="48"/>
    </row>
    <row r="91" spans="1:12" ht="12.75">
      <c r="A91" s="18"/>
      <c r="B91" s="17" t="s">
        <v>45</v>
      </c>
      <c r="C91" s="16" t="s">
        <v>20</v>
      </c>
      <c r="D91" s="102">
        <v>908</v>
      </c>
      <c r="E91" s="102">
        <v>4210</v>
      </c>
      <c r="F91" s="97">
        <v>700</v>
      </c>
      <c r="G91" s="102">
        <v>3812</v>
      </c>
      <c r="H91" s="101">
        <v>700</v>
      </c>
      <c r="I91" s="102">
        <v>3812</v>
      </c>
      <c r="J91" s="97">
        <v>800</v>
      </c>
      <c r="K91" s="102">
        <v>4786</v>
      </c>
      <c r="L91" s="48">
        <f>SUM(J91:K91)</f>
        <v>5586</v>
      </c>
    </row>
    <row r="92" spans="1:12" ht="12.75">
      <c r="A92" s="18"/>
      <c r="B92" s="17" t="s">
        <v>46</v>
      </c>
      <c r="C92" s="16" t="s">
        <v>57</v>
      </c>
      <c r="D92" s="70">
        <v>0</v>
      </c>
      <c r="E92" s="102">
        <v>7</v>
      </c>
      <c r="F92" s="71">
        <v>0</v>
      </c>
      <c r="G92" s="102">
        <v>50</v>
      </c>
      <c r="H92" s="70">
        <v>0</v>
      </c>
      <c r="I92" s="102">
        <v>50</v>
      </c>
      <c r="J92" s="71">
        <v>0</v>
      </c>
      <c r="K92" s="102">
        <v>100</v>
      </c>
      <c r="L92" s="48">
        <f>SUM(J92:K92)</f>
        <v>100</v>
      </c>
    </row>
    <row r="93" spans="1:12" ht="12.75">
      <c r="A93" s="18"/>
      <c r="B93" s="17" t="s">
        <v>47</v>
      </c>
      <c r="C93" s="16" t="s">
        <v>58</v>
      </c>
      <c r="D93" s="71">
        <v>0</v>
      </c>
      <c r="E93" s="102">
        <v>15</v>
      </c>
      <c r="F93" s="71">
        <v>0</v>
      </c>
      <c r="G93" s="102">
        <v>50</v>
      </c>
      <c r="H93" s="70">
        <v>0</v>
      </c>
      <c r="I93" s="102">
        <v>50</v>
      </c>
      <c r="J93" s="71">
        <v>0</v>
      </c>
      <c r="K93" s="102">
        <v>50</v>
      </c>
      <c r="L93" s="48">
        <f>SUM(J93:K93)</f>
        <v>50</v>
      </c>
    </row>
    <row r="94" spans="1:12" ht="25.5">
      <c r="A94" s="18"/>
      <c r="B94" s="17" t="s">
        <v>131</v>
      </c>
      <c r="C94" s="79" t="s">
        <v>134</v>
      </c>
      <c r="D94" s="83">
        <v>150</v>
      </c>
      <c r="E94" s="71">
        <v>0</v>
      </c>
      <c r="F94" s="71">
        <v>0</v>
      </c>
      <c r="G94" s="71">
        <v>0</v>
      </c>
      <c r="H94" s="70">
        <v>0</v>
      </c>
      <c r="I94" s="71">
        <v>0</v>
      </c>
      <c r="J94" s="71">
        <v>0</v>
      </c>
      <c r="K94" s="71">
        <v>0</v>
      </c>
      <c r="L94" s="71">
        <f>SUM(J94:K94)</f>
        <v>0</v>
      </c>
    </row>
    <row r="95" spans="1:12" ht="12.75">
      <c r="A95" s="18" t="s">
        <v>12</v>
      </c>
      <c r="B95" s="15">
        <v>48</v>
      </c>
      <c r="C95" s="16" t="s">
        <v>44</v>
      </c>
      <c r="D95" s="86">
        <f>SUM(D91:D94)</f>
        <v>1058</v>
      </c>
      <c r="E95" s="86">
        <f aca="true" t="shared" si="12" ref="E95:L95">SUM(E91:E94)</f>
        <v>4232</v>
      </c>
      <c r="F95" s="86">
        <f t="shared" si="12"/>
        <v>700</v>
      </c>
      <c r="G95" s="86">
        <f t="shared" si="12"/>
        <v>3912</v>
      </c>
      <c r="H95" s="86">
        <f t="shared" si="12"/>
        <v>700</v>
      </c>
      <c r="I95" s="86">
        <f t="shared" si="12"/>
        <v>3912</v>
      </c>
      <c r="J95" s="99">
        <f t="shared" si="12"/>
        <v>800</v>
      </c>
      <c r="K95" s="86">
        <f t="shared" si="12"/>
        <v>4936</v>
      </c>
      <c r="L95" s="86">
        <f t="shared" si="12"/>
        <v>5736</v>
      </c>
    </row>
    <row r="96" spans="1:12" ht="12.75">
      <c r="A96" s="18" t="s">
        <v>12</v>
      </c>
      <c r="B96" s="15">
        <v>16</v>
      </c>
      <c r="C96" s="16" t="s">
        <v>17</v>
      </c>
      <c r="D96" s="88">
        <f aca="true" t="shared" si="13" ref="D96:L96">D95+D88+D82+D76+D70</f>
        <v>19139</v>
      </c>
      <c r="E96" s="88">
        <f t="shared" si="13"/>
        <v>23456</v>
      </c>
      <c r="F96" s="106">
        <f t="shared" si="13"/>
        <v>14385</v>
      </c>
      <c r="G96" s="88">
        <f t="shared" si="13"/>
        <v>25426</v>
      </c>
      <c r="H96" s="88">
        <f t="shared" si="13"/>
        <v>14385</v>
      </c>
      <c r="I96" s="88">
        <f t="shared" si="13"/>
        <v>25426</v>
      </c>
      <c r="J96" s="106">
        <f t="shared" si="13"/>
        <v>7700</v>
      </c>
      <c r="K96" s="88">
        <f t="shared" si="13"/>
        <v>25481</v>
      </c>
      <c r="L96" s="88">
        <f t="shared" si="13"/>
        <v>33181</v>
      </c>
    </row>
    <row r="97" spans="1:12" ht="12.75">
      <c r="A97" s="18" t="s">
        <v>12</v>
      </c>
      <c r="B97" s="25">
        <v>0.104</v>
      </c>
      <c r="C97" s="19" t="s">
        <v>51</v>
      </c>
      <c r="D97" s="85">
        <f aca="true" t="shared" si="14" ref="D97:L97">D96</f>
        <v>19139</v>
      </c>
      <c r="E97" s="85">
        <f t="shared" si="14"/>
        <v>23456</v>
      </c>
      <c r="F97" s="84">
        <f t="shared" si="14"/>
        <v>14385</v>
      </c>
      <c r="G97" s="85">
        <f t="shared" si="14"/>
        <v>25426</v>
      </c>
      <c r="H97" s="85">
        <f t="shared" si="14"/>
        <v>14385</v>
      </c>
      <c r="I97" s="85">
        <f t="shared" si="14"/>
        <v>25426</v>
      </c>
      <c r="J97" s="84">
        <f t="shared" si="14"/>
        <v>7700</v>
      </c>
      <c r="K97" s="85">
        <f t="shared" si="14"/>
        <v>25481</v>
      </c>
      <c r="L97" s="85">
        <f t="shared" si="14"/>
        <v>33181</v>
      </c>
    </row>
    <row r="98" spans="1:12" ht="12.75">
      <c r="A98" s="18"/>
      <c r="B98" s="27"/>
      <c r="C98" s="19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18"/>
      <c r="B99" s="25">
        <v>0.107</v>
      </c>
      <c r="C99" s="19" t="s">
        <v>61</v>
      </c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18"/>
      <c r="B100" s="24">
        <v>16</v>
      </c>
      <c r="C100" s="16" t="s">
        <v>17</v>
      </c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25.5">
      <c r="A101" s="18"/>
      <c r="B101" s="17" t="s">
        <v>108</v>
      </c>
      <c r="C101" s="16" t="s">
        <v>110</v>
      </c>
      <c r="D101" s="66">
        <v>13000</v>
      </c>
      <c r="E101" s="67">
        <v>0</v>
      </c>
      <c r="F101" s="66">
        <v>20000</v>
      </c>
      <c r="G101" s="67">
        <v>0</v>
      </c>
      <c r="H101" s="103">
        <v>20000</v>
      </c>
      <c r="I101" s="67">
        <v>0</v>
      </c>
      <c r="J101" s="66">
        <v>8000</v>
      </c>
      <c r="K101" s="67">
        <v>0</v>
      </c>
      <c r="L101" s="107">
        <f>SUM(J101:K101)</f>
        <v>8000</v>
      </c>
    </row>
    <row r="102" spans="1:12" ht="25.5">
      <c r="A102" s="40"/>
      <c r="B102" s="115" t="s">
        <v>114</v>
      </c>
      <c r="C102" s="42" t="s">
        <v>113</v>
      </c>
      <c r="D102" s="100">
        <v>23615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108">
        <f>SUM(J102:K102)</f>
        <v>0</v>
      </c>
    </row>
    <row r="103" spans="1:12" ht="12.75">
      <c r="A103" s="18"/>
      <c r="B103" s="17" t="s">
        <v>132</v>
      </c>
      <c r="C103" s="79" t="s">
        <v>123</v>
      </c>
      <c r="D103" s="83">
        <v>19999</v>
      </c>
      <c r="E103" s="71">
        <v>0</v>
      </c>
      <c r="F103" s="71">
        <v>0</v>
      </c>
      <c r="G103" s="71">
        <v>0</v>
      </c>
      <c r="H103" s="67">
        <v>0</v>
      </c>
      <c r="I103" s="71">
        <v>0</v>
      </c>
      <c r="J103" s="71">
        <v>0</v>
      </c>
      <c r="K103" s="71">
        <v>0</v>
      </c>
      <c r="L103" s="67">
        <f>SUM(J103:K103)</f>
        <v>0</v>
      </c>
    </row>
    <row r="104" spans="1:12" ht="12.75">
      <c r="A104" s="18" t="s">
        <v>12</v>
      </c>
      <c r="B104" s="24">
        <v>16</v>
      </c>
      <c r="C104" s="16" t="s">
        <v>17</v>
      </c>
      <c r="D104" s="84">
        <f aca="true" t="shared" si="15" ref="D104:L104">SUM(D101:D103)</f>
        <v>56614</v>
      </c>
      <c r="E104" s="89">
        <f t="shared" si="15"/>
        <v>0</v>
      </c>
      <c r="F104" s="84">
        <f t="shared" si="15"/>
        <v>20000</v>
      </c>
      <c r="G104" s="89">
        <f t="shared" si="15"/>
        <v>0</v>
      </c>
      <c r="H104" s="84">
        <f t="shared" si="15"/>
        <v>20000</v>
      </c>
      <c r="I104" s="89">
        <f t="shared" si="15"/>
        <v>0</v>
      </c>
      <c r="J104" s="84">
        <f t="shared" si="15"/>
        <v>8000</v>
      </c>
      <c r="K104" s="89">
        <f t="shared" si="15"/>
        <v>0</v>
      </c>
      <c r="L104" s="84">
        <f t="shared" si="15"/>
        <v>8000</v>
      </c>
    </row>
    <row r="105" spans="1:12" ht="12.75">
      <c r="A105" s="18" t="s">
        <v>12</v>
      </c>
      <c r="B105" s="25">
        <v>0.107</v>
      </c>
      <c r="C105" s="19" t="s">
        <v>61</v>
      </c>
      <c r="D105" s="84">
        <f aca="true" t="shared" si="16" ref="D105:L105">D104</f>
        <v>56614</v>
      </c>
      <c r="E105" s="89">
        <f t="shared" si="16"/>
        <v>0</v>
      </c>
      <c r="F105" s="84">
        <f t="shared" si="16"/>
        <v>20000</v>
      </c>
      <c r="G105" s="89">
        <f t="shared" si="16"/>
        <v>0</v>
      </c>
      <c r="H105" s="84">
        <f t="shared" si="16"/>
        <v>20000</v>
      </c>
      <c r="I105" s="89">
        <f t="shared" si="16"/>
        <v>0</v>
      </c>
      <c r="J105" s="84">
        <f t="shared" si="16"/>
        <v>8000</v>
      </c>
      <c r="K105" s="89">
        <f t="shared" si="16"/>
        <v>0</v>
      </c>
      <c r="L105" s="84">
        <f t="shared" si="16"/>
        <v>8000</v>
      </c>
    </row>
    <row r="106" spans="1:12" ht="12.75">
      <c r="A106" s="18"/>
      <c r="B106" s="27"/>
      <c r="C106" s="19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>
      <c r="A107" s="18"/>
      <c r="B107" s="25">
        <v>0.108</v>
      </c>
      <c r="C107" s="19" t="s">
        <v>62</v>
      </c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 ht="12.75">
      <c r="A108" s="18"/>
      <c r="B108" s="15">
        <v>16</v>
      </c>
      <c r="C108" s="16" t="s">
        <v>17</v>
      </c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 ht="12.75">
      <c r="A109" s="18"/>
      <c r="B109" s="15">
        <v>60</v>
      </c>
      <c r="C109" s="16" t="s">
        <v>63</v>
      </c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1:12" ht="12.75">
      <c r="A110" s="18"/>
      <c r="B110" s="17" t="s">
        <v>64</v>
      </c>
      <c r="C110" s="16" t="s">
        <v>20</v>
      </c>
      <c r="D110" s="102">
        <v>1753</v>
      </c>
      <c r="E110" s="71">
        <v>0</v>
      </c>
      <c r="F110" s="97">
        <v>1300</v>
      </c>
      <c r="G110" s="71">
        <v>0</v>
      </c>
      <c r="H110" s="101">
        <v>1300</v>
      </c>
      <c r="I110" s="71">
        <v>0</v>
      </c>
      <c r="J110" s="97">
        <v>800</v>
      </c>
      <c r="K110" s="71">
        <v>0</v>
      </c>
      <c r="L110" s="83">
        <f>SUM(J110:K110)</f>
        <v>800</v>
      </c>
    </row>
    <row r="111" spans="1:12" ht="12.75">
      <c r="A111" s="18"/>
      <c r="B111" s="17" t="s">
        <v>53</v>
      </c>
      <c r="C111" s="16" t="s">
        <v>54</v>
      </c>
      <c r="D111" s="102">
        <v>561</v>
      </c>
      <c r="E111" s="71">
        <v>0</v>
      </c>
      <c r="F111" s="97">
        <v>380</v>
      </c>
      <c r="G111" s="71">
        <v>0</v>
      </c>
      <c r="H111" s="101">
        <v>380</v>
      </c>
      <c r="I111" s="71">
        <v>0</v>
      </c>
      <c r="J111" s="70">
        <v>0</v>
      </c>
      <c r="K111" s="71">
        <v>0</v>
      </c>
      <c r="L111" s="71">
        <f>SUM(J111:K111)</f>
        <v>0</v>
      </c>
    </row>
    <row r="112" spans="1:12" ht="12.75">
      <c r="A112" s="18" t="s">
        <v>12</v>
      </c>
      <c r="B112" s="15">
        <v>60</v>
      </c>
      <c r="C112" s="16" t="s">
        <v>63</v>
      </c>
      <c r="D112" s="84">
        <f aca="true" t="shared" si="17" ref="D112:L112">SUM(D110:D111)</f>
        <v>2314</v>
      </c>
      <c r="E112" s="89">
        <f t="shared" si="17"/>
        <v>0</v>
      </c>
      <c r="F112" s="84">
        <f t="shared" si="17"/>
        <v>1680</v>
      </c>
      <c r="G112" s="89">
        <f t="shared" si="17"/>
        <v>0</v>
      </c>
      <c r="H112" s="84">
        <f t="shared" si="17"/>
        <v>1680</v>
      </c>
      <c r="I112" s="89">
        <f t="shared" si="17"/>
        <v>0</v>
      </c>
      <c r="J112" s="84">
        <f t="shared" si="17"/>
        <v>800</v>
      </c>
      <c r="K112" s="89">
        <f t="shared" si="17"/>
        <v>0</v>
      </c>
      <c r="L112" s="84">
        <f t="shared" si="17"/>
        <v>800</v>
      </c>
    </row>
    <row r="113" spans="1:12" ht="12.75">
      <c r="A113" s="18"/>
      <c r="B113" s="15"/>
      <c r="C113" s="16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ht="12.75">
      <c r="A114" s="18"/>
      <c r="B114" s="15">
        <v>74</v>
      </c>
      <c r="C114" s="16" t="s">
        <v>102</v>
      </c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2.75">
      <c r="A115" s="18"/>
      <c r="B115" s="15" t="s">
        <v>103</v>
      </c>
      <c r="C115" s="16" t="s">
        <v>58</v>
      </c>
      <c r="D115" s="69">
        <v>0</v>
      </c>
      <c r="E115" s="69">
        <v>0</v>
      </c>
      <c r="F115" s="82">
        <v>1</v>
      </c>
      <c r="G115" s="69">
        <v>0</v>
      </c>
      <c r="H115" s="82">
        <v>1</v>
      </c>
      <c r="I115" s="69">
        <v>0</v>
      </c>
      <c r="J115" s="82">
        <v>200</v>
      </c>
      <c r="K115" s="69">
        <v>0</v>
      </c>
      <c r="L115" s="82">
        <f>SUM(J115:K115)</f>
        <v>200</v>
      </c>
    </row>
    <row r="116" spans="1:12" ht="12.75">
      <c r="A116" s="18"/>
      <c r="B116" s="15" t="s">
        <v>83</v>
      </c>
      <c r="C116" s="16" t="s">
        <v>54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82">
        <v>2000</v>
      </c>
      <c r="K116" s="69">
        <v>0</v>
      </c>
      <c r="L116" s="82">
        <f>SUM(J116:K116)</f>
        <v>2000</v>
      </c>
    </row>
    <row r="117" spans="1:12" ht="12.75">
      <c r="A117" s="18" t="s">
        <v>12</v>
      </c>
      <c r="B117" s="15">
        <v>74</v>
      </c>
      <c r="C117" s="16" t="s">
        <v>102</v>
      </c>
      <c r="D117" s="87">
        <f aca="true" t="shared" si="18" ref="D117:L117">SUM(D115:D116)</f>
        <v>0</v>
      </c>
      <c r="E117" s="87">
        <f t="shared" si="18"/>
        <v>0</v>
      </c>
      <c r="F117" s="99">
        <f t="shared" si="18"/>
        <v>1</v>
      </c>
      <c r="G117" s="87">
        <f t="shared" si="18"/>
        <v>0</v>
      </c>
      <c r="H117" s="99">
        <f t="shared" si="18"/>
        <v>1</v>
      </c>
      <c r="I117" s="87">
        <f t="shared" si="18"/>
        <v>0</v>
      </c>
      <c r="J117" s="99">
        <f t="shared" si="18"/>
        <v>2200</v>
      </c>
      <c r="K117" s="87">
        <f t="shared" si="18"/>
        <v>0</v>
      </c>
      <c r="L117" s="99">
        <f t="shared" si="18"/>
        <v>2200</v>
      </c>
    </row>
    <row r="118" spans="1:12" ht="12.75">
      <c r="A118" s="18" t="s">
        <v>12</v>
      </c>
      <c r="B118" s="25">
        <v>0.108</v>
      </c>
      <c r="C118" s="19" t="s">
        <v>62</v>
      </c>
      <c r="D118" s="84">
        <f aca="true" t="shared" si="19" ref="D118:I118">D112+D117</f>
        <v>2314</v>
      </c>
      <c r="E118" s="89">
        <f t="shared" si="19"/>
        <v>0</v>
      </c>
      <c r="F118" s="84">
        <f t="shared" si="19"/>
        <v>1681</v>
      </c>
      <c r="G118" s="89">
        <f t="shared" si="19"/>
        <v>0</v>
      </c>
      <c r="H118" s="84">
        <f t="shared" si="19"/>
        <v>1681</v>
      </c>
      <c r="I118" s="89">
        <f t="shared" si="19"/>
        <v>0</v>
      </c>
      <c r="J118" s="84">
        <f>J112+J117</f>
        <v>3000</v>
      </c>
      <c r="K118" s="89">
        <f>K112+K117</f>
        <v>0</v>
      </c>
      <c r="L118" s="84">
        <f>L112+L117</f>
        <v>3000</v>
      </c>
    </row>
    <row r="119" spans="1:12" ht="12.75">
      <c r="A119" s="18"/>
      <c r="B119" s="26"/>
      <c r="C119" s="19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2.75">
      <c r="A120" s="18"/>
      <c r="B120" s="25">
        <v>0.119</v>
      </c>
      <c r="C120" s="19" t="s">
        <v>65</v>
      </c>
      <c r="D120" s="47"/>
      <c r="E120" s="47"/>
      <c r="F120" s="47"/>
      <c r="G120" s="47"/>
      <c r="H120" s="47"/>
      <c r="I120" s="47"/>
      <c r="J120" s="47"/>
      <c r="K120" s="47"/>
      <c r="L120" s="47"/>
    </row>
    <row r="121" spans="1:12" ht="12.75">
      <c r="A121" s="18"/>
      <c r="B121" s="24">
        <v>61</v>
      </c>
      <c r="C121" s="16" t="s">
        <v>66</v>
      </c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 ht="12.75">
      <c r="A122" s="18"/>
      <c r="B122" s="17" t="s">
        <v>67</v>
      </c>
      <c r="C122" s="16" t="s">
        <v>20</v>
      </c>
      <c r="D122" s="102">
        <v>859</v>
      </c>
      <c r="E122" s="71">
        <v>0</v>
      </c>
      <c r="F122" s="83">
        <v>840</v>
      </c>
      <c r="G122" s="83">
        <v>1</v>
      </c>
      <c r="H122" s="102">
        <v>840</v>
      </c>
      <c r="I122" s="83">
        <v>1</v>
      </c>
      <c r="J122" s="83">
        <v>800</v>
      </c>
      <c r="K122" s="83">
        <v>1</v>
      </c>
      <c r="L122" s="66">
        <f aca="true" t="shared" si="20" ref="L122:L130">SUM(J122:K122)</f>
        <v>801</v>
      </c>
    </row>
    <row r="123" spans="1:12" ht="12.75">
      <c r="A123" s="18"/>
      <c r="B123" s="17" t="s">
        <v>68</v>
      </c>
      <c r="C123" s="16" t="s">
        <v>57</v>
      </c>
      <c r="D123" s="71">
        <v>0</v>
      </c>
      <c r="E123" s="71">
        <v>0</v>
      </c>
      <c r="F123" s="71">
        <v>0</v>
      </c>
      <c r="G123" s="83">
        <v>1</v>
      </c>
      <c r="H123" s="71">
        <v>0</v>
      </c>
      <c r="I123" s="83">
        <v>1</v>
      </c>
      <c r="J123" s="71">
        <v>0</v>
      </c>
      <c r="K123" s="83">
        <v>1</v>
      </c>
      <c r="L123" s="66">
        <f t="shared" si="20"/>
        <v>1</v>
      </c>
    </row>
    <row r="124" spans="1:12" ht="12.75">
      <c r="A124" s="18"/>
      <c r="B124" s="17" t="s">
        <v>69</v>
      </c>
      <c r="C124" s="16" t="s">
        <v>58</v>
      </c>
      <c r="D124" s="71">
        <v>0</v>
      </c>
      <c r="E124" s="71">
        <v>0</v>
      </c>
      <c r="F124" s="71">
        <v>0</v>
      </c>
      <c r="G124" s="83">
        <v>1</v>
      </c>
      <c r="H124" s="71">
        <v>0</v>
      </c>
      <c r="I124" s="83">
        <v>1</v>
      </c>
      <c r="J124" s="71">
        <v>0</v>
      </c>
      <c r="K124" s="83">
        <v>1</v>
      </c>
      <c r="L124" s="66">
        <f t="shared" si="20"/>
        <v>1</v>
      </c>
    </row>
    <row r="125" spans="1:12" ht="12.75">
      <c r="A125" s="18"/>
      <c r="B125" s="17" t="s">
        <v>70</v>
      </c>
      <c r="C125" s="16" t="s">
        <v>54</v>
      </c>
      <c r="D125" s="83">
        <v>1809</v>
      </c>
      <c r="E125" s="71">
        <v>0</v>
      </c>
      <c r="F125" s="83">
        <v>1270</v>
      </c>
      <c r="G125" s="71">
        <v>0</v>
      </c>
      <c r="H125" s="102">
        <v>1270</v>
      </c>
      <c r="I125" s="71">
        <v>0</v>
      </c>
      <c r="J125" s="83">
        <v>3000</v>
      </c>
      <c r="K125" s="71">
        <v>0</v>
      </c>
      <c r="L125" s="66">
        <f t="shared" si="20"/>
        <v>3000</v>
      </c>
    </row>
    <row r="126" spans="1:12" ht="38.25">
      <c r="A126" s="18"/>
      <c r="B126" s="17" t="s">
        <v>99</v>
      </c>
      <c r="C126" s="16" t="s">
        <v>145</v>
      </c>
      <c r="D126" s="67">
        <v>0</v>
      </c>
      <c r="E126" s="66">
        <v>3800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f t="shared" si="20"/>
        <v>0</v>
      </c>
    </row>
    <row r="127" spans="1:12" ht="12.75">
      <c r="A127" s="18"/>
      <c r="B127" s="17" t="s">
        <v>100</v>
      </c>
      <c r="C127" s="16" t="s">
        <v>101</v>
      </c>
      <c r="D127" s="67">
        <v>0</v>
      </c>
      <c r="E127" s="67">
        <v>0</v>
      </c>
      <c r="F127" s="66">
        <v>30000</v>
      </c>
      <c r="G127" s="67">
        <v>0</v>
      </c>
      <c r="H127" s="66">
        <v>30000</v>
      </c>
      <c r="I127" s="67">
        <v>0</v>
      </c>
      <c r="J127" s="67">
        <v>0</v>
      </c>
      <c r="K127" s="67">
        <v>0</v>
      </c>
      <c r="L127" s="67">
        <f t="shared" si="20"/>
        <v>0</v>
      </c>
    </row>
    <row r="128" spans="1:12" ht="25.5">
      <c r="A128" s="18"/>
      <c r="B128" s="17" t="s">
        <v>128</v>
      </c>
      <c r="C128" s="91" t="s">
        <v>129</v>
      </c>
      <c r="D128" s="67">
        <v>0</v>
      </c>
      <c r="E128" s="67">
        <v>0</v>
      </c>
      <c r="F128" s="66">
        <v>10000</v>
      </c>
      <c r="G128" s="67">
        <v>0</v>
      </c>
      <c r="H128" s="66">
        <v>10000</v>
      </c>
      <c r="I128" s="67">
        <v>0</v>
      </c>
      <c r="J128" s="66">
        <v>34000</v>
      </c>
      <c r="K128" s="67">
        <v>0</v>
      </c>
      <c r="L128" s="66">
        <f t="shared" si="20"/>
        <v>34000</v>
      </c>
    </row>
    <row r="129" spans="1:12" ht="25.5">
      <c r="A129" s="18"/>
      <c r="B129" s="17" t="s">
        <v>140</v>
      </c>
      <c r="C129" s="91" t="s">
        <v>142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6">
        <f>10000+1500</f>
        <v>11500</v>
      </c>
      <c r="K129" s="67">
        <v>0</v>
      </c>
      <c r="L129" s="66">
        <f t="shared" si="20"/>
        <v>11500</v>
      </c>
    </row>
    <row r="130" spans="1:12" ht="25.5">
      <c r="A130" s="18"/>
      <c r="B130" s="17" t="s">
        <v>141</v>
      </c>
      <c r="C130" s="91" t="s">
        <v>143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6">
        <f>11152+1500</f>
        <v>12652</v>
      </c>
      <c r="K130" s="67">
        <v>0</v>
      </c>
      <c r="L130" s="66">
        <f t="shared" si="20"/>
        <v>12652</v>
      </c>
    </row>
    <row r="131" spans="1:12" ht="12.75">
      <c r="A131" s="40" t="s">
        <v>12</v>
      </c>
      <c r="B131" s="109">
        <v>61</v>
      </c>
      <c r="C131" s="42" t="s">
        <v>66</v>
      </c>
      <c r="D131" s="84">
        <f aca="true" t="shared" si="21" ref="D131:K131">SUM(D121:D128)</f>
        <v>2668</v>
      </c>
      <c r="E131" s="84">
        <f t="shared" si="21"/>
        <v>3800</v>
      </c>
      <c r="F131" s="84">
        <f t="shared" si="21"/>
        <v>42110</v>
      </c>
      <c r="G131" s="84">
        <f t="shared" si="21"/>
        <v>3</v>
      </c>
      <c r="H131" s="84">
        <f t="shared" si="21"/>
        <v>42110</v>
      </c>
      <c r="I131" s="84">
        <f t="shared" si="21"/>
        <v>3</v>
      </c>
      <c r="J131" s="84">
        <f>SUM(J121:J130)</f>
        <v>61952</v>
      </c>
      <c r="K131" s="84">
        <f t="shared" si="21"/>
        <v>3</v>
      </c>
      <c r="L131" s="84">
        <f>SUM(L121:L130)</f>
        <v>61955</v>
      </c>
    </row>
    <row r="132" spans="1:12" ht="4.5" customHeight="1">
      <c r="A132" s="18"/>
      <c r="B132" s="24"/>
      <c r="C132" s="16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3.5" customHeight="1">
      <c r="A133" s="18"/>
      <c r="B133" s="15">
        <v>62</v>
      </c>
      <c r="C133" s="16" t="s">
        <v>71</v>
      </c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3.5" customHeight="1">
      <c r="A134" s="18"/>
      <c r="B134" s="17" t="s">
        <v>72</v>
      </c>
      <c r="C134" s="16" t="s">
        <v>20</v>
      </c>
      <c r="D134" s="104">
        <v>1187</v>
      </c>
      <c r="E134" s="103">
        <v>1519</v>
      </c>
      <c r="F134" s="82">
        <v>875</v>
      </c>
      <c r="G134" s="103">
        <v>1557</v>
      </c>
      <c r="H134" s="104">
        <v>875</v>
      </c>
      <c r="I134" s="103">
        <v>1557</v>
      </c>
      <c r="J134" s="82">
        <v>800</v>
      </c>
      <c r="K134" s="103">
        <v>1774</v>
      </c>
      <c r="L134" s="41">
        <f>SUM(J134:K134)</f>
        <v>2574</v>
      </c>
    </row>
    <row r="135" spans="1:12" ht="13.5" customHeight="1">
      <c r="A135" s="18"/>
      <c r="B135" s="17" t="s">
        <v>73</v>
      </c>
      <c r="C135" s="16" t="s">
        <v>57</v>
      </c>
      <c r="D135" s="69">
        <v>0</v>
      </c>
      <c r="E135" s="103">
        <v>49</v>
      </c>
      <c r="F135" s="69">
        <v>0</v>
      </c>
      <c r="G135" s="102">
        <v>50</v>
      </c>
      <c r="H135" s="69">
        <v>0</v>
      </c>
      <c r="I135" s="103">
        <v>50</v>
      </c>
      <c r="J135" s="69">
        <v>0</v>
      </c>
      <c r="K135" s="102">
        <v>50</v>
      </c>
      <c r="L135" s="41">
        <f>SUM(J135:K135)</f>
        <v>50</v>
      </c>
    </row>
    <row r="136" spans="1:12" ht="13.5" customHeight="1">
      <c r="A136" s="18"/>
      <c r="B136" s="17" t="s">
        <v>74</v>
      </c>
      <c r="C136" s="16" t="s">
        <v>58</v>
      </c>
      <c r="D136" s="69">
        <v>0</v>
      </c>
      <c r="E136" s="66">
        <v>85</v>
      </c>
      <c r="F136" s="69">
        <v>0</v>
      </c>
      <c r="G136" s="102">
        <v>90</v>
      </c>
      <c r="H136" s="69">
        <v>0</v>
      </c>
      <c r="I136" s="103">
        <v>90</v>
      </c>
      <c r="J136" s="69">
        <v>0</v>
      </c>
      <c r="K136" s="102">
        <v>90</v>
      </c>
      <c r="L136" s="41">
        <f>SUM(J136:K136)</f>
        <v>90</v>
      </c>
    </row>
    <row r="137" spans="1:12" ht="13.5" customHeight="1">
      <c r="A137" s="18" t="s">
        <v>12</v>
      </c>
      <c r="B137" s="15">
        <v>62</v>
      </c>
      <c r="C137" s="16" t="s">
        <v>71</v>
      </c>
      <c r="D137" s="90">
        <f aca="true" t="shared" si="22" ref="D137:L137">SUM(D134:D136)</f>
        <v>1187</v>
      </c>
      <c r="E137" s="90">
        <f t="shared" si="22"/>
        <v>1653</v>
      </c>
      <c r="F137" s="100">
        <f t="shared" si="22"/>
        <v>875</v>
      </c>
      <c r="G137" s="90">
        <f t="shared" si="22"/>
        <v>1697</v>
      </c>
      <c r="H137" s="90">
        <f t="shared" si="22"/>
        <v>875</v>
      </c>
      <c r="I137" s="90">
        <f t="shared" si="22"/>
        <v>1697</v>
      </c>
      <c r="J137" s="100">
        <f t="shared" si="22"/>
        <v>800</v>
      </c>
      <c r="K137" s="90">
        <f t="shared" si="22"/>
        <v>1914</v>
      </c>
      <c r="L137" s="90">
        <f t="shared" si="22"/>
        <v>2714</v>
      </c>
    </row>
    <row r="138" spans="1:12" ht="13.5" customHeight="1">
      <c r="A138" s="18"/>
      <c r="B138" s="15"/>
      <c r="C138" s="16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3.5" customHeight="1">
      <c r="A139" s="18"/>
      <c r="B139" s="15">
        <v>63</v>
      </c>
      <c r="C139" s="16" t="s">
        <v>75</v>
      </c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3.5" customHeight="1">
      <c r="A140" s="18"/>
      <c r="B140" s="17" t="s">
        <v>76</v>
      </c>
      <c r="C140" s="16" t="s">
        <v>20</v>
      </c>
      <c r="D140" s="104">
        <v>872</v>
      </c>
      <c r="E140" s="103">
        <v>3852</v>
      </c>
      <c r="F140" s="82">
        <v>900</v>
      </c>
      <c r="G140" s="103">
        <v>3813</v>
      </c>
      <c r="H140" s="104">
        <v>900</v>
      </c>
      <c r="I140" s="103">
        <v>3813</v>
      </c>
      <c r="J140" s="82">
        <v>800</v>
      </c>
      <c r="K140" s="103">
        <v>3635</v>
      </c>
      <c r="L140" s="41">
        <f>SUM(J140:K140)</f>
        <v>4435</v>
      </c>
    </row>
    <row r="141" spans="1:12" ht="13.5" customHeight="1">
      <c r="A141" s="18"/>
      <c r="B141" s="17" t="s">
        <v>77</v>
      </c>
      <c r="C141" s="16" t="s">
        <v>57</v>
      </c>
      <c r="D141" s="70">
        <v>0</v>
      </c>
      <c r="E141" s="102">
        <v>144</v>
      </c>
      <c r="F141" s="70">
        <v>0</v>
      </c>
      <c r="G141" s="102">
        <v>150</v>
      </c>
      <c r="H141" s="70">
        <v>0</v>
      </c>
      <c r="I141" s="102">
        <v>150</v>
      </c>
      <c r="J141" s="70">
        <v>0</v>
      </c>
      <c r="K141" s="102">
        <v>150</v>
      </c>
      <c r="L141" s="48">
        <f>SUM(J141:K141)</f>
        <v>150</v>
      </c>
    </row>
    <row r="142" spans="1:12" ht="13.5" customHeight="1">
      <c r="A142" s="18"/>
      <c r="B142" s="17" t="s">
        <v>78</v>
      </c>
      <c r="C142" s="16" t="s">
        <v>58</v>
      </c>
      <c r="D142" s="70">
        <v>0</v>
      </c>
      <c r="E142" s="102">
        <v>335</v>
      </c>
      <c r="F142" s="70">
        <v>0</v>
      </c>
      <c r="G142" s="102">
        <v>350</v>
      </c>
      <c r="H142" s="70">
        <v>0</v>
      </c>
      <c r="I142" s="102">
        <v>350</v>
      </c>
      <c r="J142" s="70">
        <v>0</v>
      </c>
      <c r="K142" s="102">
        <v>350</v>
      </c>
      <c r="L142" s="48">
        <f>SUM(J142:K142)</f>
        <v>350</v>
      </c>
    </row>
    <row r="143" spans="1:12" ht="13.5" customHeight="1">
      <c r="A143" s="18"/>
      <c r="B143" s="17" t="s">
        <v>79</v>
      </c>
      <c r="C143" s="16" t="s">
        <v>60</v>
      </c>
      <c r="D143" s="69">
        <v>0</v>
      </c>
      <c r="E143" s="82">
        <v>145</v>
      </c>
      <c r="F143" s="69">
        <v>0</v>
      </c>
      <c r="G143" s="67">
        <v>0</v>
      </c>
      <c r="H143" s="69">
        <v>0</v>
      </c>
      <c r="I143" s="69">
        <v>0</v>
      </c>
      <c r="J143" s="69">
        <v>0</v>
      </c>
      <c r="K143" s="67">
        <v>0</v>
      </c>
      <c r="L143" s="67">
        <f>SUM(J143:K143)</f>
        <v>0</v>
      </c>
    </row>
    <row r="144" spans="1:12" ht="13.5" customHeight="1">
      <c r="A144" s="18"/>
      <c r="B144" s="17" t="s">
        <v>80</v>
      </c>
      <c r="C144" s="16" t="s">
        <v>27</v>
      </c>
      <c r="D144" s="69">
        <v>0</v>
      </c>
      <c r="E144" s="67">
        <v>0</v>
      </c>
      <c r="F144" s="69">
        <v>0</v>
      </c>
      <c r="G144" s="103">
        <v>150</v>
      </c>
      <c r="H144" s="69">
        <v>0</v>
      </c>
      <c r="I144" s="103">
        <v>150</v>
      </c>
      <c r="J144" s="69">
        <v>0</v>
      </c>
      <c r="K144" s="103">
        <v>150</v>
      </c>
      <c r="L144" s="41">
        <f>SUM(J144:K144)</f>
        <v>150</v>
      </c>
    </row>
    <row r="145" spans="1:12" ht="13.5" customHeight="1">
      <c r="A145" s="18" t="s">
        <v>12</v>
      </c>
      <c r="B145" s="15">
        <v>63</v>
      </c>
      <c r="C145" s="16" t="s">
        <v>75</v>
      </c>
      <c r="D145" s="85">
        <f aca="true" t="shared" si="23" ref="D145:L145">SUM(D140:D144)</f>
        <v>872</v>
      </c>
      <c r="E145" s="85">
        <f t="shared" si="23"/>
        <v>4476</v>
      </c>
      <c r="F145" s="84">
        <f t="shared" si="23"/>
        <v>900</v>
      </c>
      <c r="G145" s="85">
        <f t="shared" si="23"/>
        <v>4463</v>
      </c>
      <c r="H145" s="85">
        <f t="shared" si="23"/>
        <v>900</v>
      </c>
      <c r="I145" s="85">
        <f t="shared" si="23"/>
        <v>4463</v>
      </c>
      <c r="J145" s="84">
        <f t="shared" si="23"/>
        <v>800</v>
      </c>
      <c r="K145" s="85">
        <f t="shared" si="23"/>
        <v>4285</v>
      </c>
      <c r="L145" s="85">
        <f t="shared" si="23"/>
        <v>5085</v>
      </c>
    </row>
    <row r="146" spans="1:12" ht="13.5" customHeight="1">
      <c r="A146" s="18"/>
      <c r="B146" s="15"/>
      <c r="C146" s="16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3.5" customHeight="1">
      <c r="A147" s="18"/>
      <c r="B147" s="15">
        <v>64</v>
      </c>
      <c r="C147" s="16" t="s">
        <v>81</v>
      </c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1:12" ht="13.5" customHeight="1">
      <c r="A148" s="18"/>
      <c r="B148" s="15" t="s">
        <v>111</v>
      </c>
      <c r="C148" s="16" t="s">
        <v>112</v>
      </c>
      <c r="D148" s="71">
        <v>0</v>
      </c>
      <c r="E148" s="71">
        <v>0</v>
      </c>
      <c r="F148" s="97">
        <v>5000</v>
      </c>
      <c r="G148" s="71">
        <v>0</v>
      </c>
      <c r="H148" s="83">
        <v>5000</v>
      </c>
      <c r="I148" s="71">
        <v>0</v>
      </c>
      <c r="J148" s="97">
        <v>2500</v>
      </c>
      <c r="K148" s="71">
        <v>0</v>
      </c>
      <c r="L148" s="83">
        <f>SUM(J148:K148)</f>
        <v>2500</v>
      </c>
    </row>
    <row r="149" spans="1:12" ht="13.5" customHeight="1">
      <c r="A149" s="18" t="s">
        <v>12</v>
      </c>
      <c r="B149" s="15">
        <v>64</v>
      </c>
      <c r="C149" s="16" t="s">
        <v>81</v>
      </c>
      <c r="D149" s="89">
        <f aca="true" t="shared" si="24" ref="D149:L149">SUM(D148:D148)</f>
        <v>0</v>
      </c>
      <c r="E149" s="89">
        <f t="shared" si="24"/>
        <v>0</v>
      </c>
      <c r="F149" s="84">
        <f t="shared" si="24"/>
        <v>5000</v>
      </c>
      <c r="G149" s="89">
        <f t="shared" si="24"/>
        <v>0</v>
      </c>
      <c r="H149" s="84">
        <f t="shared" si="24"/>
        <v>5000</v>
      </c>
      <c r="I149" s="89">
        <f t="shared" si="24"/>
        <v>0</v>
      </c>
      <c r="J149" s="84">
        <f t="shared" si="24"/>
        <v>2500</v>
      </c>
      <c r="K149" s="89">
        <f t="shared" si="24"/>
        <v>0</v>
      </c>
      <c r="L149" s="84">
        <f t="shared" si="24"/>
        <v>2500</v>
      </c>
    </row>
    <row r="150" spans="1:12" ht="13.5" customHeight="1">
      <c r="A150" s="18" t="s">
        <v>12</v>
      </c>
      <c r="B150" s="25">
        <v>0.119</v>
      </c>
      <c r="C150" s="19" t="s">
        <v>65</v>
      </c>
      <c r="D150" s="100">
        <f aca="true" t="shared" si="25" ref="D150:I150">SUM(D149,D145,D137,D131)</f>
        <v>4727</v>
      </c>
      <c r="E150" s="100">
        <f t="shared" si="25"/>
        <v>9929</v>
      </c>
      <c r="F150" s="100">
        <f t="shared" si="25"/>
        <v>48885</v>
      </c>
      <c r="G150" s="100">
        <f t="shared" si="25"/>
        <v>6163</v>
      </c>
      <c r="H150" s="100">
        <f t="shared" si="25"/>
        <v>48885</v>
      </c>
      <c r="I150" s="100">
        <f t="shared" si="25"/>
        <v>6163</v>
      </c>
      <c r="J150" s="100">
        <f>SUM(J149,J145,J137,J131)</f>
        <v>66052</v>
      </c>
      <c r="K150" s="100">
        <f>SUM(K149,K145,K137,K131)</f>
        <v>6202</v>
      </c>
      <c r="L150" s="100">
        <f>SUM(L149,L145,L137,L131)</f>
        <v>72254</v>
      </c>
    </row>
    <row r="151" spans="1:12" ht="13.5" customHeight="1">
      <c r="A151" s="18"/>
      <c r="B151" s="26"/>
      <c r="C151" s="19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3.5" customHeight="1">
      <c r="A152" s="18"/>
      <c r="B152" s="28">
        <v>0.8</v>
      </c>
      <c r="C152" s="19" t="s">
        <v>82</v>
      </c>
      <c r="D152" s="47"/>
      <c r="E152" s="47"/>
      <c r="F152" s="47"/>
      <c r="G152" s="47"/>
      <c r="H152" s="47"/>
      <c r="I152" s="47"/>
      <c r="J152" s="47"/>
      <c r="K152" s="47"/>
      <c r="L152" s="47"/>
    </row>
    <row r="153" spans="1:12" ht="13.5" customHeight="1">
      <c r="A153" s="18"/>
      <c r="B153" s="15">
        <v>16</v>
      </c>
      <c r="C153" s="16" t="s">
        <v>17</v>
      </c>
      <c r="D153" s="47"/>
      <c r="E153" s="47"/>
      <c r="F153" s="47"/>
      <c r="G153" s="47"/>
      <c r="H153" s="47"/>
      <c r="I153" s="47"/>
      <c r="J153" s="47"/>
      <c r="K153" s="47"/>
      <c r="L153" s="47"/>
    </row>
    <row r="154" spans="1:12" ht="13.5" customHeight="1">
      <c r="A154" s="18"/>
      <c r="B154" s="118" t="s">
        <v>89</v>
      </c>
      <c r="C154" s="16" t="s">
        <v>96</v>
      </c>
      <c r="D154" s="104">
        <v>500</v>
      </c>
      <c r="E154" s="67">
        <v>0</v>
      </c>
      <c r="F154" s="82">
        <v>1</v>
      </c>
      <c r="G154" s="67">
        <v>0</v>
      </c>
      <c r="H154" s="104">
        <v>1</v>
      </c>
      <c r="I154" s="67">
        <v>0</v>
      </c>
      <c r="J154" s="82">
        <v>1000</v>
      </c>
      <c r="K154" s="67">
        <v>0</v>
      </c>
      <c r="L154" s="97">
        <f>SUM(J154:K154)</f>
        <v>1000</v>
      </c>
    </row>
    <row r="155" spans="1:12" ht="13.5" customHeight="1">
      <c r="A155" s="18" t="s">
        <v>12</v>
      </c>
      <c r="B155" s="15">
        <v>16</v>
      </c>
      <c r="C155" s="16" t="s">
        <v>17</v>
      </c>
      <c r="D155" s="100">
        <f aca="true" t="shared" si="26" ref="D155:I155">D154</f>
        <v>500</v>
      </c>
      <c r="E155" s="72">
        <f t="shared" si="26"/>
        <v>0</v>
      </c>
      <c r="F155" s="100">
        <f t="shared" si="26"/>
        <v>1</v>
      </c>
      <c r="G155" s="72">
        <f t="shared" si="26"/>
        <v>0</v>
      </c>
      <c r="H155" s="100">
        <f t="shared" si="26"/>
        <v>1</v>
      </c>
      <c r="I155" s="72">
        <f t="shared" si="26"/>
        <v>0</v>
      </c>
      <c r="J155" s="100">
        <f>J154</f>
        <v>1000</v>
      </c>
      <c r="K155" s="72">
        <f>K154</f>
        <v>0</v>
      </c>
      <c r="L155" s="100">
        <f>L154</f>
        <v>1000</v>
      </c>
    </row>
    <row r="156" spans="1:12" ht="13.5" customHeight="1">
      <c r="A156" s="18"/>
      <c r="B156" s="17"/>
      <c r="C156" s="16"/>
      <c r="D156" s="48"/>
      <c r="E156" s="48"/>
      <c r="F156" s="41"/>
      <c r="G156" s="48"/>
      <c r="H156" s="41"/>
      <c r="I156" s="48"/>
      <c r="J156" s="41"/>
      <c r="K156" s="48"/>
      <c r="L156" s="48"/>
    </row>
    <row r="157" spans="1:12" ht="13.5" customHeight="1">
      <c r="A157" s="18"/>
      <c r="B157" s="15">
        <v>66</v>
      </c>
      <c r="C157" s="16" t="s">
        <v>97</v>
      </c>
      <c r="D157" s="48"/>
      <c r="E157" s="48"/>
      <c r="F157" s="41"/>
      <c r="G157" s="48"/>
      <c r="H157" s="41"/>
      <c r="I157" s="48"/>
      <c r="J157" s="41"/>
      <c r="K157" s="48"/>
      <c r="L157" s="48"/>
    </row>
    <row r="158" spans="1:12" ht="13.5" customHeight="1">
      <c r="A158" s="18"/>
      <c r="B158" s="15">
        <v>44</v>
      </c>
      <c r="C158" s="16" t="s">
        <v>98</v>
      </c>
      <c r="D158" s="48"/>
      <c r="E158" s="48"/>
      <c r="F158" s="41"/>
      <c r="G158" s="48"/>
      <c r="H158" s="41"/>
      <c r="I158" s="48"/>
      <c r="J158" s="41"/>
      <c r="K158" s="48"/>
      <c r="L158" s="48"/>
    </row>
    <row r="159" spans="1:12" ht="13.5" customHeight="1">
      <c r="A159" s="18"/>
      <c r="B159" s="119" t="s">
        <v>115</v>
      </c>
      <c r="C159" s="16" t="s">
        <v>116</v>
      </c>
      <c r="D159" s="66">
        <v>60000</v>
      </c>
      <c r="E159" s="67">
        <v>0</v>
      </c>
      <c r="F159" s="66">
        <v>80000</v>
      </c>
      <c r="G159" s="67">
        <v>0</v>
      </c>
      <c r="H159" s="66">
        <v>80000</v>
      </c>
      <c r="I159" s="67">
        <v>0</v>
      </c>
      <c r="J159" s="66">
        <v>40000</v>
      </c>
      <c r="K159" s="67">
        <v>0</v>
      </c>
      <c r="L159" s="66">
        <f>SUM(J159:K159)</f>
        <v>40000</v>
      </c>
    </row>
    <row r="160" spans="1:12" ht="13.5" customHeight="1">
      <c r="A160" s="18" t="s">
        <v>12</v>
      </c>
      <c r="B160" s="15">
        <v>44</v>
      </c>
      <c r="C160" s="16" t="s">
        <v>18</v>
      </c>
      <c r="D160" s="84">
        <f aca="true" t="shared" si="27" ref="D160:L160">SUM(D159:D159)</f>
        <v>60000</v>
      </c>
      <c r="E160" s="89">
        <f t="shared" si="27"/>
        <v>0</v>
      </c>
      <c r="F160" s="84">
        <f t="shared" si="27"/>
        <v>80000</v>
      </c>
      <c r="G160" s="89">
        <f t="shared" si="27"/>
        <v>0</v>
      </c>
      <c r="H160" s="84">
        <f t="shared" si="27"/>
        <v>80000</v>
      </c>
      <c r="I160" s="89">
        <f t="shared" si="27"/>
        <v>0</v>
      </c>
      <c r="J160" s="84">
        <f t="shared" si="27"/>
        <v>40000</v>
      </c>
      <c r="K160" s="89">
        <f t="shared" si="27"/>
        <v>0</v>
      </c>
      <c r="L160" s="84">
        <f t="shared" si="27"/>
        <v>40000</v>
      </c>
    </row>
    <row r="161" spans="1:12" ht="13.5" customHeight="1">
      <c r="A161" s="18" t="s">
        <v>12</v>
      </c>
      <c r="B161" s="15">
        <v>66</v>
      </c>
      <c r="C161" s="16" t="s">
        <v>97</v>
      </c>
      <c r="D161" s="100">
        <f aca="true" t="shared" si="28" ref="D161:L161">D160</f>
        <v>60000</v>
      </c>
      <c r="E161" s="72">
        <f t="shared" si="28"/>
        <v>0</v>
      </c>
      <c r="F161" s="100">
        <f t="shared" si="28"/>
        <v>80000</v>
      </c>
      <c r="G161" s="72">
        <f t="shared" si="28"/>
        <v>0</v>
      </c>
      <c r="H161" s="100">
        <f t="shared" si="28"/>
        <v>80000</v>
      </c>
      <c r="I161" s="72">
        <f t="shared" si="28"/>
        <v>0</v>
      </c>
      <c r="J161" s="100">
        <f t="shared" si="28"/>
        <v>40000</v>
      </c>
      <c r="K161" s="72">
        <f t="shared" si="28"/>
        <v>0</v>
      </c>
      <c r="L161" s="100">
        <f t="shared" si="28"/>
        <v>40000</v>
      </c>
    </row>
    <row r="162" spans="1:12" ht="13.5" customHeight="1">
      <c r="A162" s="18" t="s">
        <v>12</v>
      </c>
      <c r="B162" s="28">
        <v>0.8</v>
      </c>
      <c r="C162" s="19" t="s">
        <v>82</v>
      </c>
      <c r="D162" s="84">
        <f aca="true" t="shared" si="29" ref="D162:L162">D155+D161</f>
        <v>60500</v>
      </c>
      <c r="E162" s="89">
        <f t="shared" si="29"/>
        <v>0</v>
      </c>
      <c r="F162" s="84">
        <f t="shared" si="29"/>
        <v>80001</v>
      </c>
      <c r="G162" s="89">
        <f t="shared" si="29"/>
        <v>0</v>
      </c>
      <c r="H162" s="84">
        <f t="shared" si="29"/>
        <v>80001</v>
      </c>
      <c r="I162" s="89">
        <f t="shared" si="29"/>
        <v>0</v>
      </c>
      <c r="J162" s="84">
        <f t="shared" si="29"/>
        <v>41000</v>
      </c>
      <c r="K162" s="89">
        <f t="shared" si="29"/>
        <v>0</v>
      </c>
      <c r="L162" s="84">
        <f t="shared" si="29"/>
        <v>41000</v>
      </c>
    </row>
    <row r="163" spans="1:12" ht="13.5" customHeight="1">
      <c r="A163" s="40" t="s">
        <v>12</v>
      </c>
      <c r="B163" s="110">
        <v>2401</v>
      </c>
      <c r="C163" s="43" t="s">
        <v>15</v>
      </c>
      <c r="D163" s="99">
        <f aca="true" t="shared" si="30" ref="D163:L163">D162+D150+D118+D105++D97+D63</f>
        <v>212792</v>
      </c>
      <c r="E163" s="99">
        <f t="shared" si="30"/>
        <v>112644</v>
      </c>
      <c r="F163" s="99">
        <f t="shared" si="30"/>
        <v>199815</v>
      </c>
      <c r="G163" s="99">
        <f t="shared" si="30"/>
        <v>120628</v>
      </c>
      <c r="H163" s="99">
        <f t="shared" si="30"/>
        <v>199815</v>
      </c>
      <c r="I163" s="99">
        <f t="shared" si="30"/>
        <v>120628</v>
      </c>
      <c r="J163" s="99">
        <f t="shared" si="30"/>
        <v>162952</v>
      </c>
      <c r="K163" s="99">
        <f t="shared" si="30"/>
        <v>135858</v>
      </c>
      <c r="L163" s="99">
        <f t="shared" si="30"/>
        <v>298810</v>
      </c>
    </row>
    <row r="164" spans="1:12" ht="3.75" customHeight="1">
      <c r="A164" s="18"/>
      <c r="B164" s="26"/>
      <c r="C164" s="16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2.75">
      <c r="A165" s="18" t="s">
        <v>14</v>
      </c>
      <c r="B165" s="26">
        <v>2435</v>
      </c>
      <c r="C165" s="19" t="s">
        <v>1</v>
      </c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2.75">
      <c r="A166" s="18"/>
      <c r="B166" s="29">
        <v>1</v>
      </c>
      <c r="C166" s="16" t="s">
        <v>87</v>
      </c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2.75">
      <c r="A167" s="18"/>
      <c r="B167" s="30">
        <v>1.101</v>
      </c>
      <c r="C167" s="19" t="s">
        <v>84</v>
      </c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25.5">
      <c r="A168" s="18"/>
      <c r="B168" s="24">
        <v>65</v>
      </c>
      <c r="C168" s="16" t="s">
        <v>117</v>
      </c>
      <c r="D168" s="47"/>
      <c r="E168" s="48"/>
      <c r="F168" s="48"/>
      <c r="G168" s="48"/>
      <c r="H168" s="48"/>
      <c r="I168" s="48"/>
      <c r="J168" s="48"/>
      <c r="K168" s="48"/>
      <c r="L168" s="48"/>
    </row>
    <row r="169" spans="1:12" ht="12.75">
      <c r="A169" s="18"/>
      <c r="B169" s="17" t="s">
        <v>85</v>
      </c>
      <c r="C169" s="16" t="s">
        <v>20</v>
      </c>
      <c r="D169" s="102">
        <v>1245</v>
      </c>
      <c r="E169" s="71">
        <v>0</v>
      </c>
      <c r="F169" s="97">
        <v>980</v>
      </c>
      <c r="G169" s="71">
        <v>0</v>
      </c>
      <c r="H169" s="83">
        <v>980</v>
      </c>
      <c r="I169" s="71">
        <v>0</v>
      </c>
      <c r="J169" s="83">
        <v>800</v>
      </c>
      <c r="K169" s="71">
        <v>0</v>
      </c>
      <c r="L169" s="83">
        <f>SUM(J169:K169)</f>
        <v>800</v>
      </c>
    </row>
    <row r="170" spans="1:12" ht="12.75">
      <c r="A170" s="18"/>
      <c r="B170" s="17" t="s">
        <v>86</v>
      </c>
      <c r="C170" s="16" t="s">
        <v>54</v>
      </c>
      <c r="D170" s="66">
        <v>1153</v>
      </c>
      <c r="E170" s="67">
        <v>0</v>
      </c>
      <c r="F170" s="82">
        <v>840</v>
      </c>
      <c r="G170" s="67">
        <v>0</v>
      </c>
      <c r="H170" s="66">
        <v>840</v>
      </c>
      <c r="I170" s="67">
        <v>0</v>
      </c>
      <c r="J170" s="67">
        <v>0</v>
      </c>
      <c r="K170" s="67">
        <v>0</v>
      </c>
      <c r="L170" s="67">
        <f>SUM(J170:K170)</f>
        <v>0</v>
      </c>
    </row>
    <row r="171" spans="1:12" ht="25.5">
      <c r="A171" s="18" t="s">
        <v>12</v>
      </c>
      <c r="B171" s="24">
        <v>65</v>
      </c>
      <c r="C171" s="16" t="s">
        <v>117</v>
      </c>
      <c r="D171" s="84">
        <f aca="true" t="shared" si="31" ref="D171:L171">SUM(D168:D170)</f>
        <v>2398</v>
      </c>
      <c r="E171" s="89">
        <f t="shared" si="31"/>
        <v>0</v>
      </c>
      <c r="F171" s="84">
        <f t="shared" si="31"/>
        <v>1820</v>
      </c>
      <c r="G171" s="89">
        <f t="shared" si="31"/>
        <v>0</v>
      </c>
      <c r="H171" s="84">
        <f t="shared" si="31"/>
        <v>1820</v>
      </c>
      <c r="I171" s="89">
        <f t="shared" si="31"/>
        <v>0</v>
      </c>
      <c r="J171" s="84">
        <f t="shared" si="31"/>
        <v>800</v>
      </c>
      <c r="K171" s="89">
        <f t="shared" si="31"/>
        <v>0</v>
      </c>
      <c r="L171" s="84">
        <f t="shared" si="31"/>
        <v>800</v>
      </c>
    </row>
    <row r="172" spans="1:12" ht="12.75">
      <c r="A172" s="18" t="s">
        <v>12</v>
      </c>
      <c r="B172" s="30">
        <v>1.101</v>
      </c>
      <c r="C172" s="19" t="s">
        <v>84</v>
      </c>
      <c r="D172" s="84">
        <f aca="true" t="shared" si="32" ref="D172:L174">D171</f>
        <v>2398</v>
      </c>
      <c r="E172" s="89">
        <f t="shared" si="32"/>
        <v>0</v>
      </c>
      <c r="F172" s="84">
        <f t="shared" si="32"/>
        <v>1820</v>
      </c>
      <c r="G172" s="89">
        <f t="shared" si="32"/>
        <v>0</v>
      </c>
      <c r="H172" s="84">
        <f t="shared" si="32"/>
        <v>1820</v>
      </c>
      <c r="I172" s="89">
        <f t="shared" si="32"/>
        <v>0</v>
      </c>
      <c r="J172" s="84">
        <f t="shared" si="32"/>
        <v>800</v>
      </c>
      <c r="K172" s="89">
        <f t="shared" si="32"/>
        <v>0</v>
      </c>
      <c r="L172" s="84">
        <f t="shared" si="32"/>
        <v>800</v>
      </c>
    </row>
    <row r="173" spans="1:12" ht="12.75">
      <c r="A173" s="18" t="s">
        <v>12</v>
      </c>
      <c r="B173" s="29">
        <v>1</v>
      </c>
      <c r="C173" s="16" t="s">
        <v>87</v>
      </c>
      <c r="D173" s="100">
        <f t="shared" si="32"/>
        <v>2398</v>
      </c>
      <c r="E173" s="72">
        <f t="shared" si="32"/>
        <v>0</v>
      </c>
      <c r="F173" s="100">
        <f t="shared" si="32"/>
        <v>1820</v>
      </c>
      <c r="G173" s="72">
        <f t="shared" si="32"/>
        <v>0</v>
      </c>
      <c r="H173" s="100">
        <f t="shared" si="32"/>
        <v>1820</v>
      </c>
      <c r="I173" s="72">
        <f t="shared" si="32"/>
        <v>0</v>
      </c>
      <c r="J173" s="100">
        <f t="shared" si="32"/>
        <v>800</v>
      </c>
      <c r="K173" s="72">
        <f t="shared" si="32"/>
        <v>0</v>
      </c>
      <c r="L173" s="100">
        <f t="shared" si="32"/>
        <v>800</v>
      </c>
    </row>
    <row r="174" spans="1:12" ht="12.75">
      <c r="A174" s="40" t="s">
        <v>12</v>
      </c>
      <c r="B174" s="20">
        <v>2435</v>
      </c>
      <c r="C174" s="14" t="s">
        <v>1</v>
      </c>
      <c r="D174" s="83">
        <f t="shared" si="32"/>
        <v>2398</v>
      </c>
      <c r="E174" s="71">
        <f t="shared" si="32"/>
        <v>0</v>
      </c>
      <c r="F174" s="83">
        <f t="shared" si="32"/>
        <v>1820</v>
      </c>
      <c r="G174" s="71">
        <f t="shared" si="32"/>
        <v>0</v>
      </c>
      <c r="H174" s="83">
        <f t="shared" si="32"/>
        <v>1820</v>
      </c>
      <c r="I174" s="71">
        <f t="shared" si="32"/>
        <v>0</v>
      </c>
      <c r="J174" s="83">
        <f t="shared" si="32"/>
        <v>800</v>
      </c>
      <c r="K174" s="71">
        <f t="shared" si="32"/>
        <v>0</v>
      </c>
      <c r="L174" s="83">
        <f t="shared" si="32"/>
        <v>800</v>
      </c>
    </row>
    <row r="175" spans="1:12" ht="12.75">
      <c r="A175" s="37" t="s">
        <v>12</v>
      </c>
      <c r="B175" s="32"/>
      <c r="C175" s="33" t="s">
        <v>13</v>
      </c>
      <c r="D175" s="84">
        <f aca="true" t="shared" si="33" ref="D175:L175">D174+D163</f>
        <v>215190</v>
      </c>
      <c r="E175" s="84">
        <f t="shared" si="33"/>
        <v>112644</v>
      </c>
      <c r="F175" s="84">
        <f t="shared" si="33"/>
        <v>201635</v>
      </c>
      <c r="G175" s="84">
        <f t="shared" si="33"/>
        <v>120628</v>
      </c>
      <c r="H175" s="84">
        <f t="shared" si="33"/>
        <v>201635</v>
      </c>
      <c r="I175" s="84">
        <f t="shared" si="33"/>
        <v>120628</v>
      </c>
      <c r="J175" s="84">
        <f t="shared" si="33"/>
        <v>163752</v>
      </c>
      <c r="K175" s="84">
        <f t="shared" si="33"/>
        <v>135858</v>
      </c>
      <c r="L175" s="84">
        <f t="shared" si="33"/>
        <v>299610</v>
      </c>
    </row>
    <row r="176" spans="2:12" ht="12.75">
      <c r="B176" s="20"/>
      <c r="C176" s="14"/>
      <c r="D176" s="41"/>
      <c r="F176" s="41"/>
      <c r="G176" s="41"/>
      <c r="H176" s="41"/>
      <c r="I176" s="41"/>
      <c r="J176" s="41"/>
      <c r="K176" s="41"/>
      <c r="L176" s="41"/>
    </row>
    <row r="177" spans="3:12" ht="12.75">
      <c r="C177" s="14" t="s">
        <v>88</v>
      </c>
      <c r="D177" s="47"/>
      <c r="F177" s="47"/>
      <c r="G177" s="47"/>
      <c r="H177" s="47"/>
      <c r="I177" s="47"/>
      <c r="J177" s="47"/>
      <c r="K177" s="47"/>
      <c r="L177" s="47"/>
    </row>
    <row r="178" spans="1:12" ht="25.5">
      <c r="A178" s="4" t="s">
        <v>14</v>
      </c>
      <c r="B178" s="20">
        <v>4401</v>
      </c>
      <c r="C178" s="14" t="s">
        <v>147</v>
      </c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2.75">
      <c r="A179" s="18"/>
      <c r="B179" s="34">
        <v>0.8</v>
      </c>
      <c r="C179" s="19" t="s">
        <v>82</v>
      </c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2.75">
      <c r="A180" s="18"/>
      <c r="B180" s="24">
        <v>16</v>
      </c>
      <c r="C180" s="16" t="s">
        <v>17</v>
      </c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2:12" ht="12.75">
      <c r="B181" s="120" t="s">
        <v>90</v>
      </c>
      <c r="C181" s="16" t="s">
        <v>91</v>
      </c>
      <c r="D181" s="66">
        <v>5000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f>SUM(J181:K181)</f>
        <v>0</v>
      </c>
    </row>
    <row r="182" spans="2:12" ht="25.5">
      <c r="B182" s="121" t="s">
        <v>109</v>
      </c>
      <c r="C182" s="74" t="s">
        <v>118</v>
      </c>
      <c r="D182" s="66">
        <v>1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f>SUM(J182:K182)</f>
        <v>0</v>
      </c>
    </row>
    <row r="183" spans="2:12" ht="25.5">
      <c r="B183" s="122" t="s">
        <v>126</v>
      </c>
      <c r="C183" s="80" t="s">
        <v>124</v>
      </c>
      <c r="D183" s="66">
        <v>1000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f>SUM(J183:K183)</f>
        <v>0</v>
      </c>
    </row>
    <row r="184" spans="2:12" ht="39" customHeight="1">
      <c r="B184" s="122" t="s">
        <v>127</v>
      </c>
      <c r="C184" s="80" t="s">
        <v>125</v>
      </c>
      <c r="D184" s="66">
        <v>10000</v>
      </c>
      <c r="E184" s="67">
        <v>0</v>
      </c>
      <c r="F184" s="66">
        <v>10000</v>
      </c>
      <c r="G184" s="67">
        <v>0</v>
      </c>
      <c r="H184" s="103">
        <v>10000</v>
      </c>
      <c r="I184" s="67">
        <v>0</v>
      </c>
      <c r="J184" s="66">
        <v>5000</v>
      </c>
      <c r="K184" s="67">
        <v>0</v>
      </c>
      <c r="L184" s="66">
        <f>SUM(J184:K184)</f>
        <v>5000</v>
      </c>
    </row>
    <row r="185" spans="2:12" ht="25.5">
      <c r="B185" s="122" t="s">
        <v>139</v>
      </c>
      <c r="C185" s="80" t="s">
        <v>144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6">
        <v>500</v>
      </c>
      <c r="K185" s="67">
        <v>0</v>
      </c>
      <c r="L185" s="66">
        <f>SUM(J185:K185)</f>
        <v>500</v>
      </c>
    </row>
    <row r="186" spans="1:12" ht="12.75">
      <c r="A186" s="18" t="s">
        <v>12</v>
      </c>
      <c r="B186" s="24">
        <v>16</v>
      </c>
      <c r="C186" s="16" t="s">
        <v>17</v>
      </c>
      <c r="D186" s="84">
        <f aca="true" t="shared" si="34" ref="D186:L186">SUM(D181:D185)</f>
        <v>16001</v>
      </c>
      <c r="E186" s="89">
        <f t="shared" si="34"/>
        <v>0</v>
      </c>
      <c r="F186" s="84">
        <f t="shared" si="34"/>
        <v>10000</v>
      </c>
      <c r="G186" s="89">
        <f t="shared" si="34"/>
        <v>0</v>
      </c>
      <c r="H186" s="84">
        <f t="shared" si="34"/>
        <v>10000</v>
      </c>
      <c r="I186" s="89">
        <f t="shared" si="34"/>
        <v>0</v>
      </c>
      <c r="J186" s="84">
        <f t="shared" si="34"/>
        <v>5500</v>
      </c>
      <c r="K186" s="89">
        <f t="shared" si="34"/>
        <v>0</v>
      </c>
      <c r="L186" s="84">
        <f t="shared" si="34"/>
        <v>5500</v>
      </c>
    </row>
    <row r="187" spans="1:12" ht="12.75">
      <c r="A187" s="18" t="s">
        <v>12</v>
      </c>
      <c r="B187" s="34">
        <v>0.8</v>
      </c>
      <c r="C187" s="19" t="s">
        <v>82</v>
      </c>
      <c r="D187" s="66">
        <f aca="true" t="shared" si="35" ref="D187:L188">D186</f>
        <v>16001</v>
      </c>
      <c r="E187" s="67">
        <f t="shared" si="35"/>
        <v>0</v>
      </c>
      <c r="F187" s="66">
        <f t="shared" si="35"/>
        <v>10000</v>
      </c>
      <c r="G187" s="67">
        <f t="shared" si="35"/>
        <v>0</v>
      </c>
      <c r="H187" s="66">
        <f t="shared" si="35"/>
        <v>10000</v>
      </c>
      <c r="I187" s="67">
        <f t="shared" si="35"/>
        <v>0</v>
      </c>
      <c r="J187" s="66">
        <f t="shared" si="35"/>
        <v>5500</v>
      </c>
      <c r="K187" s="67">
        <f t="shared" si="35"/>
        <v>0</v>
      </c>
      <c r="L187" s="66">
        <f t="shared" si="35"/>
        <v>5500</v>
      </c>
    </row>
    <row r="188" spans="1:12" ht="25.5">
      <c r="A188" s="40" t="s">
        <v>12</v>
      </c>
      <c r="B188" s="110">
        <v>4401</v>
      </c>
      <c r="C188" s="43" t="s">
        <v>147</v>
      </c>
      <c r="D188" s="99">
        <f t="shared" si="35"/>
        <v>16001</v>
      </c>
      <c r="E188" s="87">
        <f t="shared" si="35"/>
        <v>0</v>
      </c>
      <c r="F188" s="99">
        <f t="shared" si="35"/>
        <v>10000</v>
      </c>
      <c r="G188" s="87">
        <f t="shared" si="35"/>
        <v>0</v>
      </c>
      <c r="H188" s="99">
        <f t="shared" si="35"/>
        <v>10000</v>
      </c>
      <c r="I188" s="87">
        <f t="shared" si="35"/>
        <v>0</v>
      </c>
      <c r="J188" s="99">
        <f t="shared" si="35"/>
        <v>5500</v>
      </c>
      <c r="K188" s="87">
        <f t="shared" si="35"/>
        <v>0</v>
      </c>
      <c r="L188" s="99">
        <f t="shared" si="35"/>
        <v>5500</v>
      </c>
    </row>
    <row r="189" spans="1:12" ht="12.75">
      <c r="A189" s="18"/>
      <c r="B189" s="26"/>
      <c r="C189" s="16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25.5">
      <c r="A190" s="18" t="s">
        <v>14</v>
      </c>
      <c r="B190" s="26">
        <v>4435</v>
      </c>
      <c r="C190" s="35" t="s">
        <v>4</v>
      </c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2.75">
      <c r="A191" s="18"/>
      <c r="B191" s="29">
        <v>1</v>
      </c>
      <c r="C191" s="16" t="s">
        <v>87</v>
      </c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2.75">
      <c r="A192" s="18"/>
      <c r="B192" s="34">
        <v>1.101</v>
      </c>
      <c r="C192" s="35" t="s">
        <v>92</v>
      </c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ht="12.75">
      <c r="A193" s="18"/>
      <c r="B193" s="123" t="s">
        <v>93</v>
      </c>
      <c r="C193" s="44" t="s">
        <v>94</v>
      </c>
      <c r="D193" s="66">
        <v>1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f>SUM(J193:K193)</f>
        <v>0</v>
      </c>
    </row>
    <row r="194" spans="1:12" ht="25.5">
      <c r="A194" s="18"/>
      <c r="B194" s="123" t="s">
        <v>137</v>
      </c>
      <c r="C194" s="44" t="s">
        <v>138</v>
      </c>
      <c r="D194" s="72">
        <v>0</v>
      </c>
      <c r="E194" s="72">
        <v>0</v>
      </c>
      <c r="F194" s="72">
        <v>0</v>
      </c>
      <c r="G194" s="72">
        <v>0</v>
      </c>
      <c r="H194" s="72">
        <v>0</v>
      </c>
      <c r="I194" s="72">
        <v>0</v>
      </c>
      <c r="J194" s="100">
        <v>4000</v>
      </c>
      <c r="K194" s="72">
        <v>0</v>
      </c>
      <c r="L194" s="100">
        <f>SUM(J194:K194)</f>
        <v>4000</v>
      </c>
    </row>
    <row r="195" spans="1:12" ht="12.75">
      <c r="A195" s="18" t="s">
        <v>12</v>
      </c>
      <c r="B195" s="34">
        <v>1.101</v>
      </c>
      <c r="C195" s="35" t="s">
        <v>92</v>
      </c>
      <c r="D195" s="100">
        <f>SUM(D192:D194)</f>
        <v>1</v>
      </c>
      <c r="E195" s="72">
        <f aca="true" t="shared" si="36" ref="E195:L195">SUM(E192:E194)</f>
        <v>0</v>
      </c>
      <c r="F195" s="72">
        <f t="shared" si="36"/>
        <v>0</v>
      </c>
      <c r="G195" s="72">
        <f t="shared" si="36"/>
        <v>0</v>
      </c>
      <c r="H195" s="72">
        <f t="shared" si="36"/>
        <v>0</v>
      </c>
      <c r="I195" s="72">
        <f t="shared" si="36"/>
        <v>0</v>
      </c>
      <c r="J195" s="100">
        <f t="shared" si="36"/>
        <v>4000</v>
      </c>
      <c r="K195" s="72">
        <f t="shared" si="36"/>
        <v>0</v>
      </c>
      <c r="L195" s="100">
        <f t="shared" si="36"/>
        <v>4000</v>
      </c>
    </row>
    <row r="196" spans="1:12" ht="12.75">
      <c r="A196" s="4" t="s">
        <v>12</v>
      </c>
      <c r="B196" s="29">
        <v>1</v>
      </c>
      <c r="C196" s="16" t="s">
        <v>87</v>
      </c>
      <c r="D196" s="84">
        <f aca="true" t="shared" si="37" ref="D196:L197">D195</f>
        <v>1</v>
      </c>
      <c r="E196" s="89">
        <f t="shared" si="37"/>
        <v>0</v>
      </c>
      <c r="F196" s="89">
        <f t="shared" si="37"/>
        <v>0</v>
      </c>
      <c r="G196" s="89">
        <f t="shared" si="37"/>
        <v>0</v>
      </c>
      <c r="H196" s="89">
        <f t="shared" si="37"/>
        <v>0</v>
      </c>
      <c r="I196" s="89">
        <f t="shared" si="37"/>
        <v>0</v>
      </c>
      <c r="J196" s="84">
        <f t="shared" si="37"/>
        <v>4000</v>
      </c>
      <c r="K196" s="89">
        <f t="shared" si="37"/>
        <v>0</v>
      </c>
      <c r="L196" s="84">
        <f t="shared" si="37"/>
        <v>4000</v>
      </c>
    </row>
    <row r="197" spans="1:12" ht="25.5">
      <c r="A197" s="18" t="s">
        <v>12</v>
      </c>
      <c r="B197" s="26">
        <v>4435</v>
      </c>
      <c r="C197" s="22" t="s">
        <v>4</v>
      </c>
      <c r="D197" s="84">
        <f t="shared" si="37"/>
        <v>1</v>
      </c>
      <c r="E197" s="89">
        <f t="shared" si="37"/>
        <v>0</v>
      </c>
      <c r="F197" s="89">
        <f t="shared" si="37"/>
        <v>0</v>
      </c>
      <c r="G197" s="89">
        <f t="shared" si="37"/>
        <v>0</v>
      </c>
      <c r="H197" s="89">
        <f t="shared" si="37"/>
        <v>0</v>
      </c>
      <c r="I197" s="89">
        <f t="shared" si="37"/>
        <v>0</v>
      </c>
      <c r="J197" s="84">
        <f t="shared" si="37"/>
        <v>4000</v>
      </c>
      <c r="K197" s="89">
        <f t="shared" si="37"/>
        <v>0</v>
      </c>
      <c r="L197" s="84">
        <f t="shared" si="37"/>
        <v>4000</v>
      </c>
    </row>
    <row r="198" spans="1:12" ht="12.75">
      <c r="A198" s="37" t="s">
        <v>12</v>
      </c>
      <c r="B198" s="32"/>
      <c r="C198" s="36" t="s">
        <v>88</v>
      </c>
      <c r="D198" s="97">
        <f aca="true" t="shared" si="38" ref="D198:L198">D197+D188</f>
        <v>16002</v>
      </c>
      <c r="E198" s="70">
        <f t="shared" si="38"/>
        <v>0</v>
      </c>
      <c r="F198" s="97">
        <f t="shared" si="38"/>
        <v>10000</v>
      </c>
      <c r="G198" s="70">
        <f t="shared" si="38"/>
        <v>0</v>
      </c>
      <c r="H198" s="97">
        <f t="shared" si="38"/>
        <v>10000</v>
      </c>
      <c r="I198" s="70">
        <f t="shared" si="38"/>
        <v>0</v>
      </c>
      <c r="J198" s="97">
        <f t="shared" si="38"/>
        <v>9500</v>
      </c>
      <c r="K198" s="70">
        <f t="shared" si="38"/>
        <v>0</v>
      </c>
      <c r="L198" s="97">
        <f t="shared" si="38"/>
        <v>9500</v>
      </c>
    </row>
    <row r="199" spans="1:12" ht="12.75">
      <c r="A199" s="37" t="s">
        <v>12</v>
      </c>
      <c r="B199" s="32"/>
      <c r="C199" s="36" t="s">
        <v>5</v>
      </c>
      <c r="D199" s="86">
        <f aca="true" t="shared" si="39" ref="D199:L199">D198+D175</f>
        <v>231192</v>
      </c>
      <c r="E199" s="86">
        <f t="shared" si="39"/>
        <v>112644</v>
      </c>
      <c r="F199" s="99">
        <f t="shared" si="39"/>
        <v>211635</v>
      </c>
      <c r="G199" s="86">
        <f t="shared" si="39"/>
        <v>120628</v>
      </c>
      <c r="H199" s="86">
        <f t="shared" si="39"/>
        <v>211635</v>
      </c>
      <c r="I199" s="86">
        <f t="shared" si="39"/>
        <v>120628</v>
      </c>
      <c r="J199" s="99">
        <f t="shared" si="39"/>
        <v>173252</v>
      </c>
      <c r="K199" s="86">
        <f t="shared" si="39"/>
        <v>135858</v>
      </c>
      <c r="L199" s="86">
        <f t="shared" si="39"/>
        <v>309110</v>
      </c>
    </row>
  </sheetData>
  <sheetProtection/>
  <autoFilter ref="A15:L199"/>
  <mergeCells count="10">
    <mergeCell ref="A1:L1"/>
    <mergeCell ref="A2:L2"/>
    <mergeCell ref="J13:L13"/>
    <mergeCell ref="J14:L14"/>
    <mergeCell ref="H14:I14"/>
    <mergeCell ref="D14:E14"/>
    <mergeCell ref="F14:G14"/>
    <mergeCell ref="D13:E13"/>
    <mergeCell ref="F13:G13"/>
    <mergeCell ref="H13:I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6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2013-04-21T09:16:23Z</cp:lastPrinted>
  <dcterms:created xsi:type="dcterms:W3CDTF">2004-06-02T16:17:18Z</dcterms:created>
  <dcterms:modified xsi:type="dcterms:W3CDTF">2013-04-25T01:55:12Z</dcterms:modified>
  <cp:category/>
  <cp:version/>
  <cp:contentType/>
  <cp:contentStatus/>
</cp:coreProperties>
</file>