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10" yWindow="-285" windowWidth="7995" windowHeight="7320"/>
  </bookViews>
  <sheets>
    <sheet name="dem25" sheetId="4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'dem25'!$A$14:$L$54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mining" localSheetId="0">'dem25'!$D$42:$L$42</definedName>
    <definedName name="miningcap" localSheetId="0">'dem25'!$D$52:$L$52</definedName>
    <definedName name="ncfund">#REF!</definedName>
    <definedName name="ncrec">#REF!</definedName>
    <definedName name="ncrec1">#REF!</definedName>
    <definedName name="np" localSheetId="0">'dem25'!$K$54</definedName>
    <definedName name="Nutrition">#REF!</definedName>
    <definedName name="oges">#REF!</definedName>
    <definedName name="pension">#REF!</definedName>
    <definedName name="_xlnm.Print_Area" localSheetId="0">'dem25'!$A$1:$L$57</definedName>
    <definedName name="_xlnm.Print_Titles" localSheetId="0">'dem25'!$11:$14</definedName>
    <definedName name="pwcap">#REF!</definedName>
    <definedName name="rec">#REF!</definedName>
    <definedName name="reform">#REF!</definedName>
    <definedName name="revise" localSheetId="0">'dem25'!#REF!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'dem25'!#REF!</definedName>
    <definedName name="tax">#REF!</definedName>
    <definedName name="udhd">#REF!</definedName>
    <definedName name="urbancap">#REF!</definedName>
    <definedName name="Voted" localSheetId="0">'dem25'!$E$9:$G$9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'dem25'!$A$1:$L$57</definedName>
    <definedName name="Z_239EE218_578E_4317_BEED_14D5D7089E27_.wvu.PrintArea" localSheetId="0" hidden="1">'dem25'!$A$1:$L$54</definedName>
    <definedName name="Z_239EE218_578E_4317_BEED_14D5D7089E27_.wvu.PrintTitles" localSheetId="0" hidden="1">'dem25'!$11:$14</definedName>
    <definedName name="Z_302A3EA3_AE96_11D5_A646_0050BA3D7AFD_.wvu.FilterData" localSheetId="0" hidden="1">'dem25'!$A$1:$L$57</definedName>
    <definedName name="Z_302A3EA3_AE96_11D5_A646_0050BA3D7AFD_.wvu.PrintArea" localSheetId="0" hidden="1">'dem25'!$A$1:$L$54</definedName>
    <definedName name="Z_302A3EA3_AE96_11D5_A646_0050BA3D7AFD_.wvu.PrintTitles" localSheetId="0" hidden="1">'dem25'!$11:$14</definedName>
    <definedName name="Z_36DBA021_0ECB_11D4_8064_004005726899_.wvu.PrintArea" localSheetId="0" hidden="1">'dem25'!$A$1:$L$54</definedName>
    <definedName name="Z_36DBA021_0ECB_11D4_8064_004005726899_.wvu.PrintTitles" localSheetId="0" hidden="1">'dem25'!$11:$14</definedName>
    <definedName name="Z_93EBE921_AE91_11D5_8685_004005726899_.wvu.PrintArea" localSheetId="0" hidden="1">'dem25'!$A$1:$L$54</definedName>
    <definedName name="Z_93EBE921_AE91_11D5_8685_004005726899_.wvu.PrintTitles" localSheetId="0" hidden="1">'dem25'!$11:$14</definedName>
    <definedName name="Z_94DA79C1_0FDE_11D5_9579_000021DAEEA2_.wvu.PrintArea" localSheetId="0" hidden="1">'dem25'!$A$1:$L$54</definedName>
    <definedName name="Z_94DA79C1_0FDE_11D5_9579_000021DAEEA2_.wvu.PrintTitles" localSheetId="0" hidden="1">'dem25'!$11:$14</definedName>
    <definedName name="Z_C868F8C3_16D7_11D5_A68D_81D6213F5331_.wvu.PrintArea" localSheetId="0" hidden="1">'dem25'!$A$1:$L$54</definedName>
    <definedName name="Z_C868F8C3_16D7_11D5_A68D_81D6213F5331_.wvu.PrintTitles" localSheetId="0" hidden="1">'dem25'!$11:$14</definedName>
    <definedName name="Z_E5DF37BD_125C_11D5_8DC4_D0F5D88B3549_.wvu.PrintArea" localSheetId="0" hidden="1">'dem25'!$A$1:$L$54</definedName>
    <definedName name="Z_E5DF37BD_125C_11D5_8DC4_D0F5D88B3549_.wvu.PrintTitles" localSheetId="0" hidden="1">'dem25'!$11:$14</definedName>
    <definedName name="Z_F8ADACC1_164E_11D6_B603_000021DAEEA2_.wvu.PrintArea" localSheetId="0" hidden="1">'dem25'!$A$1:$L$54</definedName>
    <definedName name="Z_F8ADACC1_164E_11D6_B603_000021DAEEA2_.wvu.PrintTitles" localSheetId="0" hidden="1">'dem25'!$11:$14</definedName>
  </definedNames>
  <calcPr calcId="125725"/>
</workbook>
</file>

<file path=xl/calcChain.xml><?xml version="1.0" encoding="utf-8"?>
<calcChain xmlns="http://schemas.openxmlformats.org/spreadsheetml/2006/main">
  <c r="J23" i="4"/>
  <c r="L23" s="1"/>
  <c r="L49"/>
  <c r="L51" s="1"/>
  <c r="L52" s="1"/>
  <c r="L53" s="1"/>
  <c r="L38"/>
  <c r="L37"/>
  <c r="L31"/>
  <c r="L32" s="1"/>
  <c r="L33" s="1"/>
  <c r="L25"/>
  <c r="L24"/>
  <c r="L22"/>
  <c r="K21"/>
  <c r="K26" s="1"/>
  <c r="K27" s="1"/>
  <c r="K51"/>
  <c r="K52" s="1"/>
  <c r="K53" s="1"/>
  <c r="K50"/>
  <c r="K39"/>
  <c r="K40" s="1"/>
  <c r="K32"/>
  <c r="K33" s="1"/>
  <c r="I51"/>
  <c r="I52" s="1"/>
  <c r="I53" s="1"/>
  <c r="H51"/>
  <c r="H52" s="1"/>
  <c r="H53" s="1"/>
  <c r="G51"/>
  <c r="G52" s="1"/>
  <c r="G53" s="1"/>
  <c r="F51"/>
  <c r="F52" s="1"/>
  <c r="F53" s="1"/>
  <c r="E51"/>
  <c r="E52" s="1"/>
  <c r="E53" s="1"/>
  <c r="D51"/>
  <c r="D52" s="1"/>
  <c r="D53" s="1"/>
  <c r="I50"/>
  <c r="H50"/>
  <c r="G50"/>
  <c r="F50"/>
  <c r="E50"/>
  <c r="D50"/>
  <c r="I39"/>
  <c r="I40" s="1"/>
  <c r="H39"/>
  <c r="H40" s="1"/>
  <c r="G39"/>
  <c r="G40" s="1"/>
  <c r="F39"/>
  <c r="F40" s="1"/>
  <c r="E39"/>
  <c r="E40" s="1"/>
  <c r="D39"/>
  <c r="D40" s="1"/>
  <c r="I32"/>
  <c r="I33" s="1"/>
  <c r="H32"/>
  <c r="H33" s="1"/>
  <c r="G32"/>
  <c r="G33" s="1"/>
  <c r="F32"/>
  <c r="F33" s="1"/>
  <c r="E32"/>
  <c r="E33" s="1"/>
  <c r="D32"/>
  <c r="D33" s="1"/>
  <c r="I26"/>
  <c r="I27" s="1"/>
  <c r="H26"/>
  <c r="H27" s="1"/>
  <c r="G26"/>
  <c r="G27" s="1"/>
  <c r="F26"/>
  <c r="F27" s="1"/>
  <c r="E26"/>
  <c r="E27" s="1"/>
  <c r="D26"/>
  <c r="D27" s="1"/>
  <c r="J32"/>
  <c r="J33" s="1"/>
  <c r="J39"/>
  <c r="J40" s="1"/>
  <c r="J51"/>
  <c r="J52" s="1"/>
  <c r="J53" s="1"/>
  <c r="J50"/>
  <c r="L50" l="1"/>
  <c r="L21"/>
  <c r="L26" s="1"/>
  <c r="L27" s="1"/>
  <c r="J26"/>
  <c r="J27" s="1"/>
  <c r="J41" s="1"/>
  <c r="J42" s="1"/>
  <c r="J43" s="1"/>
  <c r="J54" s="1"/>
  <c r="L39"/>
  <c r="L40" s="1"/>
  <c r="K41"/>
  <c r="K42" s="1"/>
  <c r="K43" s="1"/>
  <c r="K54" s="1"/>
  <c r="E41"/>
  <c r="E42" s="1"/>
  <c r="E43" s="1"/>
  <c r="E54" s="1"/>
  <c r="G41"/>
  <c r="G42" s="1"/>
  <c r="G43" s="1"/>
  <c r="G54" s="1"/>
  <c r="I41"/>
  <c r="I42" s="1"/>
  <c r="I43" s="1"/>
  <c r="I54" s="1"/>
  <c r="D41"/>
  <c r="D42" s="1"/>
  <c r="D43" s="1"/>
  <c r="D54" s="1"/>
  <c r="F41"/>
  <c r="F42" s="1"/>
  <c r="F43" s="1"/>
  <c r="F54" s="1"/>
  <c r="H41"/>
  <c r="H42" s="1"/>
  <c r="H43" s="1"/>
  <c r="H54" s="1"/>
  <c r="F9"/>
  <c r="L41" l="1"/>
  <c r="L42" s="1"/>
  <c r="L43" s="1"/>
  <c r="E9" s="1"/>
  <c r="G9" s="1"/>
  <c r="L54" l="1"/>
</calcChain>
</file>

<file path=xl/sharedStrings.xml><?xml version="1.0" encoding="utf-8"?>
<sst xmlns="http://schemas.openxmlformats.org/spreadsheetml/2006/main" count="95" uniqueCount="56">
  <si>
    <t>MINES, MINERALS AND GEOLOGY</t>
  </si>
  <si>
    <t>(f) Capital Account of Industry and Minerals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</si>
  <si>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</si>
  <si>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</si>
  <si>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</si>
  <si>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</si>
  <si>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</si>
  <si>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</si>
  <si>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</si>
  <si>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</si>
  <si>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</si>
  <si>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</si>
  <si>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</si>
  <si>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</si>
  <si>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</si>
  <si>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</si>
  <si>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</si>
  <si>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</si>
  <si>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</si>
  <si>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</si>
  <si>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Rent, Rates and Taxes</t>
  </si>
  <si>
    <t>60.00.52</t>
  </si>
  <si>
    <t>Research and Development</t>
  </si>
  <si>
    <t>Research Works</t>
  </si>
  <si>
    <t>61.00.50</t>
  </si>
  <si>
    <t>Other Charges</t>
  </si>
  <si>
    <t>Minerals Exploration</t>
  </si>
  <si>
    <t>62.00.50</t>
  </si>
  <si>
    <t>CAPITAL SECTION</t>
  </si>
  <si>
    <t>Mineral Exploration and Development</t>
  </si>
  <si>
    <t>00.00.71</t>
  </si>
  <si>
    <t>DEMAND NO. 25</t>
  </si>
  <si>
    <t>62.00.70</t>
  </si>
  <si>
    <t>II. Details of the estimates and the heads under which this grant will be accounted for:</t>
  </si>
  <si>
    <t>Sealing of Mines under Mineral 
Commission Rules</t>
  </si>
  <si>
    <t>C - Economic Services (f) Industry and Minerals</t>
  </si>
  <si>
    <t>Revenue</t>
  </si>
  <si>
    <t>Capital</t>
  </si>
  <si>
    <t>Construction of Laboratory</t>
  </si>
  <si>
    <t>C - Capital  Account of Economic Services</t>
  </si>
  <si>
    <t>Capital Outlay on Non-Ferrous Mining and Metallurgical Industries</t>
  </si>
  <si>
    <t>Non-Ferrous Mining and Metallurgical Industries</t>
  </si>
  <si>
    <t>Direction and Administration</t>
  </si>
  <si>
    <t>Machinery and Equipment</t>
  </si>
  <si>
    <t>Capital Outlay on Non-Ferrous Mining 
and Metallurgical Industries</t>
  </si>
  <si>
    <t>Mineral Exploration</t>
  </si>
  <si>
    <t>Other Mineral Exploration</t>
  </si>
  <si>
    <t>Regulation and Development of 
Mines</t>
  </si>
  <si>
    <t>(In Thousands of Rupees)</t>
  </si>
  <si>
    <t>Regulation and Development of Mines</t>
  </si>
  <si>
    <t>2012-13</t>
  </si>
  <si>
    <t>2013-14</t>
  </si>
  <si>
    <t>Rec</t>
  </si>
  <si>
    <t>Non-Ferrous Mining and Metallurgical Industries, 02.911-Deduct Recoveries of Over Payments</t>
  </si>
  <si>
    <t>2014-15</t>
  </si>
  <si>
    <t>I. Estimate of the amount required in the year ending 31st March, 2015 to defray the charges in respect of Mines, Minerals and Geology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</si>
</sst>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0#"/>
    <numFmt numFmtId="166" formatCode="0#"/>
    <numFmt numFmtId="167" formatCode="00000#"/>
    <numFmt numFmtId="168" formatCode="0#.00#"/>
    <numFmt numFmtId="169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3" fillId="0" borderId="0" xfId="2" applyFont="1" applyFill="1" applyBorder="1" applyAlignment="1">
      <alignment vertical="top" wrapText="1"/>
    </xf>
    <xf numFmtId="0" fontId="3" fillId="0" borderId="0" xfId="2" applyFont="1" applyFill="1" applyBorder="1"/>
    <xf numFmtId="0" fontId="3" fillId="0" borderId="0" xfId="2" applyFont="1" applyFill="1"/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>
      <alignment vertical="top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4" fillId="0" borderId="0" xfId="2" applyFont="1" applyFill="1" applyAlignment="1">
      <alignment horizontal="center"/>
    </xf>
    <xf numFmtId="0" fontId="3" fillId="0" borderId="1" xfId="4" applyFont="1" applyFill="1" applyBorder="1"/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4" fillId="0" borderId="0" xfId="2" applyFont="1" applyFill="1" applyAlignment="1">
      <alignment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2" applyFont="1" applyFill="1" applyBorder="1" applyAlignment="1">
      <alignment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6" fontId="3" fillId="0" borderId="0" xfId="2" applyNumberFormat="1" applyFont="1" applyFill="1" applyBorder="1" applyAlignment="1">
      <alignment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169" fontId="4" fillId="0" borderId="0" xfId="2" applyNumberFormat="1" applyFont="1" applyFill="1" applyBorder="1" applyAlignment="1">
      <alignment vertical="top" wrapText="1"/>
    </xf>
    <xf numFmtId="165" fontId="4" fillId="0" borderId="0" xfId="2" applyNumberFormat="1" applyFont="1" applyFill="1" applyBorder="1" applyAlignment="1">
      <alignment vertical="top" wrapText="1"/>
    </xf>
    <xf numFmtId="168" fontId="4" fillId="0" borderId="0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lef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3" xfId="2" applyNumberFormat="1" applyFont="1" applyFill="1" applyBorder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/>
    <xf numFmtId="0" fontId="4" fillId="0" borderId="0" xfId="3" applyNumberFormat="1" applyFont="1" applyFill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lef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left"/>
    </xf>
    <xf numFmtId="0" fontId="3" fillId="0" borderId="0" xfId="2" applyNumberFormat="1" applyFont="1" applyFill="1" applyBorder="1"/>
    <xf numFmtId="0" fontId="4" fillId="0" borderId="0" xfId="2" applyFont="1" applyFill="1" applyBorder="1" applyAlignment="1">
      <alignment horizontal="left" vertical="top" wrapText="1"/>
    </xf>
    <xf numFmtId="0" fontId="3" fillId="0" borderId="3" xfId="2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4" fontId="3" fillId="0" borderId="3" xfId="1" applyFont="1" applyFill="1" applyBorder="1" applyAlignment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5" applyFont="1" applyFill="1" applyProtection="1"/>
    <xf numFmtId="0" fontId="3" fillId="0" borderId="1" xfId="2" applyFont="1" applyFill="1" applyBorder="1" applyAlignment="1">
      <alignment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4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164" fontId="4" fillId="0" borderId="0" xfId="1" applyFont="1" applyFill="1" applyBorder="1" applyAlignment="1" applyProtection="1">
      <alignment horizontal="center"/>
    </xf>
    <xf numFmtId="0" fontId="3" fillId="0" borderId="1" xfId="2" applyFont="1" applyFill="1" applyBorder="1"/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167" fontId="3" fillId="0" borderId="0" xfId="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 applyProtection="1">
      <alignment horizontal="right"/>
    </xf>
    <xf numFmtId="167" fontId="3" fillId="0" borderId="1" xfId="2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55"/>
  <dimension ref="A1:L57"/>
  <sheetViews>
    <sheetView tabSelected="1" view="pageBreakPreview" zoomScaleSheetLayoutView="100" workbookViewId="0">
      <selection activeCell="I16" sqref="I16"/>
    </sheetView>
  </sheetViews>
  <sheetFormatPr defaultColWidth="11" defaultRowHeight="12.75"/>
  <cols>
    <col min="1" max="1" width="6.42578125" style="28" customWidth="1"/>
    <col min="2" max="2" width="8.140625" style="6" customWidth="1"/>
    <col min="3" max="3" width="34.5703125" style="3" customWidth="1"/>
    <col min="4" max="4" width="8.5703125" style="42" customWidth="1"/>
    <col min="5" max="5" width="9.42578125" style="3" customWidth="1"/>
    <col min="6" max="6" width="8.42578125" style="3" customWidth="1"/>
    <col min="7" max="7" width="8.5703125" style="3" customWidth="1"/>
    <col min="8" max="8" width="8.5703125" style="42" customWidth="1"/>
    <col min="9" max="9" width="8.42578125" style="3" customWidth="1"/>
    <col min="10" max="10" width="8.5703125" style="3" customWidth="1"/>
    <col min="11" max="11" width="9.140625" style="3" customWidth="1"/>
    <col min="12" max="12" width="8.42578125" style="3" customWidth="1"/>
    <col min="13" max="16384" width="11" style="3"/>
  </cols>
  <sheetData>
    <row r="1" spans="1:12">
      <c r="A1" s="27"/>
      <c r="B1" s="1"/>
      <c r="C1" s="2"/>
      <c r="D1" s="53"/>
      <c r="E1" s="4" t="s">
        <v>31</v>
      </c>
      <c r="F1" s="2"/>
      <c r="G1" s="2"/>
      <c r="H1" s="53"/>
      <c r="I1" s="2"/>
      <c r="J1" s="2"/>
      <c r="K1" s="2"/>
      <c r="L1" s="2"/>
    </row>
    <row r="2" spans="1:12">
      <c r="A2" s="27"/>
      <c r="B2" s="1"/>
      <c r="C2" s="2"/>
      <c r="D2" s="53"/>
      <c r="E2" s="4" t="s">
        <v>0</v>
      </c>
      <c r="F2" s="2"/>
      <c r="G2" s="2"/>
      <c r="H2" s="53"/>
      <c r="I2" s="2"/>
      <c r="J2" s="2"/>
      <c r="K2" s="2"/>
      <c r="L2" s="2"/>
    </row>
    <row r="3" spans="1:12">
      <c r="A3" s="27"/>
      <c r="B3" s="1"/>
      <c r="C3" s="2"/>
      <c r="D3" s="53"/>
      <c r="E3" s="4"/>
      <c r="F3" s="2"/>
      <c r="G3" s="2"/>
      <c r="H3" s="53"/>
      <c r="I3" s="2"/>
      <c r="J3" s="2"/>
      <c r="K3" s="2"/>
      <c r="L3" s="2"/>
    </row>
    <row r="4" spans="1:12">
      <c r="A4" s="27"/>
      <c r="B4" s="1"/>
      <c r="C4" s="2"/>
      <c r="D4" s="57" t="s">
        <v>35</v>
      </c>
      <c r="E4" s="4">
        <v>2853</v>
      </c>
      <c r="F4" s="5" t="s">
        <v>41</v>
      </c>
      <c r="G4" s="2"/>
      <c r="H4" s="53"/>
      <c r="I4" s="2"/>
      <c r="J4" s="2"/>
      <c r="K4" s="2"/>
      <c r="L4" s="2"/>
    </row>
    <row r="5" spans="1:12">
      <c r="D5" s="35" t="s">
        <v>39</v>
      </c>
      <c r="E5" s="7"/>
      <c r="F5" s="8"/>
    </row>
    <row r="6" spans="1:12">
      <c r="D6" s="35" t="s">
        <v>1</v>
      </c>
      <c r="E6" s="9">
        <v>4853</v>
      </c>
      <c r="F6" s="8" t="s">
        <v>40</v>
      </c>
    </row>
    <row r="7" spans="1:12">
      <c r="A7" s="8" t="s">
        <v>55</v>
      </c>
    </row>
    <row r="8" spans="1:12">
      <c r="A8" s="29"/>
      <c r="D8" s="40"/>
      <c r="E8" s="41" t="s">
        <v>36</v>
      </c>
      <c r="F8" s="41" t="s">
        <v>37</v>
      </c>
      <c r="G8" s="41" t="s">
        <v>9</v>
      </c>
      <c r="I8" s="42"/>
      <c r="J8" s="42"/>
      <c r="K8" s="42"/>
      <c r="L8" s="42"/>
    </row>
    <row r="9" spans="1:12">
      <c r="A9" s="29"/>
      <c r="D9" s="43" t="s">
        <v>2</v>
      </c>
      <c r="E9" s="44">
        <f>L43</f>
        <v>42267</v>
      </c>
      <c r="F9" s="68">
        <f>L53</f>
        <v>0</v>
      </c>
      <c r="G9" s="44">
        <f>F9+E9</f>
        <v>42267</v>
      </c>
      <c r="I9" s="42"/>
      <c r="J9" s="42"/>
      <c r="K9" s="42"/>
      <c r="L9" s="42"/>
    </row>
    <row r="10" spans="1:12">
      <c r="A10" s="8" t="s">
        <v>33</v>
      </c>
      <c r="E10" s="42"/>
      <c r="F10" s="42"/>
      <c r="G10" s="42"/>
      <c r="I10" s="42"/>
      <c r="J10" s="42"/>
      <c r="K10" s="42"/>
      <c r="L10" s="42"/>
    </row>
    <row r="11" spans="1:12" ht="13.5">
      <c r="C11" s="10"/>
      <c r="D11" s="45"/>
      <c r="E11" s="45"/>
      <c r="F11" s="45"/>
      <c r="G11" s="45"/>
      <c r="H11" s="45"/>
      <c r="I11" s="46"/>
      <c r="J11" s="47"/>
      <c r="K11" s="48"/>
      <c r="L11" s="49" t="s">
        <v>48</v>
      </c>
    </row>
    <row r="12" spans="1:12" s="63" customFormat="1">
      <c r="A12" s="30"/>
      <c r="B12" s="11"/>
      <c r="C12" s="65"/>
      <c r="D12" s="82" t="s">
        <v>3</v>
      </c>
      <c r="E12" s="82"/>
      <c r="F12" s="81" t="s">
        <v>4</v>
      </c>
      <c r="G12" s="81"/>
      <c r="H12" s="81" t="s">
        <v>5</v>
      </c>
      <c r="I12" s="81"/>
      <c r="J12" s="81" t="s">
        <v>4</v>
      </c>
      <c r="K12" s="81"/>
      <c r="L12" s="81"/>
    </row>
    <row r="13" spans="1:12" s="63" customFormat="1">
      <c r="A13" s="31"/>
      <c r="B13" s="13"/>
      <c r="C13" s="65" t="s">
        <v>6</v>
      </c>
      <c r="D13" s="81" t="s">
        <v>50</v>
      </c>
      <c r="E13" s="81"/>
      <c r="F13" s="81" t="s">
        <v>51</v>
      </c>
      <c r="G13" s="81"/>
      <c r="H13" s="81" t="s">
        <v>51</v>
      </c>
      <c r="I13" s="81"/>
      <c r="J13" s="81" t="s">
        <v>54</v>
      </c>
      <c r="K13" s="81"/>
      <c r="L13" s="81"/>
    </row>
    <row r="14" spans="1:12" s="63" customFormat="1">
      <c r="A14" s="32"/>
      <c r="B14" s="14"/>
      <c r="C14" s="66"/>
      <c r="D14" s="50" t="s">
        <v>7</v>
      </c>
      <c r="E14" s="50" t="s">
        <v>8</v>
      </c>
      <c r="F14" s="50" t="s">
        <v>7</v>
      </c>
      <c r="G14" s="50" t="s">
        <v>8</v>
      </c>
      <c r="H14" s="50" t="s">
        <v>7</v>
      </c>
      <c r="I14" s="50" t="s">
        <v>8</v>
      </c>
      <c r="J14" s="50" t="s">
        <v>7</v>
      </c>
      <c r="K14" s="50" t="s">
        <v>8</v>
      </c>
      <c r="L14" s="50" t="s">
        <v>9</v>
      </c>
    </row>
    <row r="15" spans="1:12" s="63" customFormat="1">
      <c r="A15" s="31"/>
      <c r="B15" s="13"/>
      <c r="C15" s="12"/>
      <c r="D15" s="51"/>
      <c r="E15" s="51"/>
      <c r="F15" s="51"/>
      <c r="G15" s="51"/>
      <c r="H15" s="51"/>
      <c r="I15" s="51"/>
      <c r="J15" s="51"/>
      <c r="K15" s="51"/>
      <c r="L15" s="51"/>
    </row>
    <row r="16" spans="1:12">
      <c r="C16" s="16" t="s">
        <v>10</v>
      </c>
      <c r="D16" s="39"/>
      <c r="E16" s="39"/>
      <c r="F16" s="39"/>
      <c r="G16" s="52"/>
      <c r="H16" s="39"/>
      <c r="I16" s="39"/>
      <c r="J16" s="39"/>
      <c r="K16" s="39"/>
      <c r="L16" s="39"/>
    </row>
    <row r="17" spans="1:12" ht="25.5">
      <c r="A17" s="28" t="s">
        <v>11</v>
      </c>
      <c r="B17" s="15">
        <v>2853</v>
      </c>
      <c r="C17" s="18" t="s">
        <v>41</v>
      </c>
      <c r="E17" s="42"/>
      <c r="F17" s="42"/>
      <c r="G17" s="42"/>
      <c r="I17" s="42"/>
      <c r="J17" s="42"/>
      <c r="K17" s="42"/>
      <c r="L17" s="42"/>
    </row>
    <row r="18" spans="1:12">
      <c r="A18" s="27"/>
      <c r="B18" s="19">
        <v>2</v>
      </c>
      <c r="C18" s="20" t="s">
        <v>49</v>
      </c>
      <c r="E18" s="42"/>
      <c r="F18" s="42"/>
      <c r="G18" s="42"/>
      <c r="I18" s="42"/>
      <c r="J18" s="42"/>
      <c r="K18" s="42"/>
      <c r="L18" s="42"/>
    </row>
    <row r="19" spans="1:12">
      <c r="A19" s="27"/>
      <c r="B19" s="21">
        <v>2.0009999999999999</v>
      </c>
      <c r="C19" s="18" t="s">
        <v>42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1:12">
      <c r="A20" s="27"/>
      <c r="B20" s="19">
        <v>60</v>
      </c>
      <c r="C20" s="20" t="s">
        <v>12</v>
      </c>
      <c r="D20" s="35"/>
      <c r="E20" s="35"/>
      <c r="F20" s="35"/>
      <c r="G20" s="35"/>
      <c r="H20" s="35"/>
      <c r="I20" s="35"/>
      <c r="J20" s="35"/>
      <c r="K20" s="35"/>
      <c r="L20" s="35"/>
    </row>
    <row r="21" spans="1:12">
      <c r="A21" s="27"/>
      <c r="B21" s="78" t="s">
        <v>13</v>
      </c>
      <c r="C21" s="20" t="s">
        <v>14</v>
      </c>
      <c r="D21" s="35">
        <v>5227</v>
      </c>
      <c r="E21" s="36">
        <v>19783</v>
      </c>
      <c r="F21" s="72">
        <v>6300</v>
      </c>
      <c r="G21" s="36">
        <v>22202</v>
      </c>
      <c r="H21" s="35">
        <v>6300</v>
      </c>
      <c r="I21" s="36">
        <v>22202</v>
      </c>
      <c r="J21" s="72">
        <v>7300</v>
      </c>
      <c r="K21" s="36">
        <f>23487+1050</f>
        <v>24537</v>
      </c>
      <c r="L21" s="36">
        <f>SUM(J21:K21)</f>
        <v>31837</v>
      </c>
    </row>
    <row r="22" spans="1:12">
      <c r="A22" s="27"/>
      <c r="B22" s="78" t="s">
        <v>15</v>
      </c>
      <c r="C22" s="20" t="s">
        <v>16</v>
      </c>
      <c r="D22" s="35">
        <v>1</v>
      </c>
      <c r="E22" s="36">
        <v>70</v>
      </c>
      <c r="F22" s="72">
        <v>500</v>
      </c>
      <c r="G22" s="36">
        <v>70</v>
      </c>
      <c r="H22" s="35">
        <v>500</v>
      </c>
      <c r="I22" s="36">
        <v>70</v>
      </c>
      <c r="J22" s="58">
        <v>0</v>
      </c>
      <c r="K22" s="36">
        <v>70</v>
      </c>
      <c r="L22" s="36">
        <f>SUM(J22:K22)</f>
        <v>70</v>
      </c>
    </row>
    <row r="23" spans="1:12">
      <c r="A23" s="27"/>
      <c r="B23" s="78" t="s">
        <v>17</v>
      </c>
      <c r="C23" s="20" t="s">
        <v>18</v>
      </c>
      <c r="D23" s="35">
        <v>700</v>
      </c>
      <c r="E23" s="36">
        <v>500</v>
      </c>
      <c r="F23" s="72">
        <v>2600</v>
      </c>
      <c r="G23" s="36">
        <v>500</v>
      </c>
      <c r="H23" s="35">
        <v>2600</v>
      </c>
      <c r="I23" s="36">
        <v>500</v>
      </c>
      <c r="J23" s="72">
        <f>2000+1300</f>
        <v>3300</v>
      </c>
      <c r="K23" s="36">
        <v>500</v>
      </c>
      <c r="L23" s="36">
        <f>SUM(J23:K23)</f>
        <v>3800</v>
      </c>
    </row>
    <row r="24" spans="1:12">
      <c r="A24" s="27"/>
      <c r="B24" s="78" t="s">
        <v>19</v>
      </c>
      <c r="C24" s="20" t="s">
        <v>20</v>
      </c>
      <c r="D24" s="35">
        <v>196</v>
      </c>
      <c r="E24" s="59">
        <v>0</v>
      </c>
      <c r="F24" s="72">
        <v>60</v>
      </c>
      <c r="G24" s="59">
        <v>0</v>
      </c>
      <c r="H24" s="35">
        <v>60</v>
      </c>
      <c r="I24" s="59">
        <v>0</v>
      </c>
      <c r="J24" s="72">
        <v>60</v>
      </c>
      <c r="K24" s="59">
        <v>0</v>
      </c>
      <c r="L24" s="76">
        <f>SUM(J24:K24)</f>
        <v>60</v>
      </c>
    </row>
    <row r="25" spans="1:12">
      <c r="A25" s="27"/>
      <c r="B25" s="78" t="s">
        <v>21</v>
      </c>
      <c r="C25" s="20" t="s">
        <v>43</v>
      </c>
      <c r="D25" s="35">
        <v>1</v>
      </c>
      <c r="E25" s="59">
        <v>0</v>
      </c>
      <c r="F25" s="72">
        <v>1500</v>
      </c>
      <c r="G25" s="59">
        <v>0</v>
      </c>
      <c r="H25" s="35">
        <v>1500</v>
      </c>
      <c r="I25" s="59">
        <v>0</v>
      </c>
      <c r="J25" s="72">
        <v>1500</v>
      </c>
      <c r="K25" s="59">
        <v>0</v>
      </c>
      <c r="L25" s="76">
        <f>SUM(J25:K25)</f>
        <v>1500</v>
      </c>
    </row>
    <row r="26" spans="1:12">
      <c r="A26" s="27" t="s">
        <v>9</v>
      </c>
      <c r="B26" s="19">
        <v>60</v>
      </c>
      <c r="C26" s="20" t="s">
        <v>12</v>
      </c>
      <c r="D26" s="55">
        <f t="shared" ref="D26:L26" si="0">SUM(D21:D25)</f>
        <v>6125</v>
      </c>
      <c r="E26" s="55">
        <f t="shared" si="0"/>
        <v>20353</v>
      </c>
      <c r="F26" s="73">
        <f t="shared" si="0"/>
        <v>10960</v>
      </c>
      <c r="G26" s="55">
        <f t="shared" si="0"/>
        <v>22772</v>
      </c>
      <c r="H26" s="55">
        <f t="shared" si="0"/>
        <v>10960</v>
      </c>
      <c r="I26" s="55">
        <f t="shared" si="0"/>
        <v>22772</v>
      </c>
      <c r="J26" s="73">
        <f t="shared" si="0"/>
        <v>12160</v>
      </c>
      <c r="K26" s="55">
        <f t="shared" si="0"/>
        <v>25107</v>
      </c>
      <c r="L26" s="55">
        <f t="shared" si="0"/>
        <v>37267</v>
      </c>
    </row>
    <row r="27" spans="1:12">
      <c r="A27" s="27" t="s">
        <v>9</v>
      </c>
      <c r="B27" s="21">
        <v>2.0009999999999999</v>
      </c>
      <c r="C27" s="18" t="s">
        <v>42</v>
      </c>
      <c r="D27" s="37">
        <f t="shared" ref="D27:L27" si="1">D26</f>
        <v>6125</v>
      </c>
      <c r="E27" s="37">
        <f t="shared" si="1"/>
        <v>20353</v>
      </c>
      <c r="F27" s="74">
        <f t="shared" si="1"/>
        <v>10960</v>
      </c>
      <c r="G27" s="37">
        <f t="shared" si="1"/>
        <v>22772</v>
      </c>
      <c r="H27" s="37">
        <f t="shared" si="1"/>
        <v>10960</v>
      </c>
      <c r="I27" s="37">
        <f t="shared" si="1"/>
        <v>22772</v>
      </c>
      <c r="J27" s="74">
        <f t="shared" si="1"/>
        <v>12160</v>
      </c>
      <c r="K27" s="37">
        <f t="shared" si="1"/>
        <v>25107</v>
      </c>
      <c r="L27" s="37">
        <f t="shared" si="1"/>
        <v>37267</v>
      </c>
    </row>
    <row r="28" spans="1:12">
      <c r="A28" s="27"/>
      <c r="B28" s="22"/>
      <c r="C28" s="18"/>
      <c r="D28" s="38"/>
      <c r="E28" s="38"/>
      <c r="F28" s="38"/>
      <c r="G28" s="38"/>
      <c r="H28" s="38"/>
      <c r="I28" s="38"/>
      <c r="J28" s="38"/>
      <c r="K28" s="38"/>
      <c r="L28" s="38"/>
    </row>
    <row r="29" spans="1:12">
      <c r="A29" s="27"/>
      <c r="B29" s="21">
        <v>2.004</v>
      </c>
      <c r="C29" s="18" t="s">
        <v>22</v>
      </c>
      <c r="D29" s="39"/>
      <c r="E29" s="39"/>
      <c r="F29" s="39"/>
      <c r="G29" s="39"/>
      <c r="H29" s="39"/>
      <c r="I29" s="39"/>
      <c r="J29" s="39"/>
      <c r="K29" s="39"/>
      <c r="L29" s="39"/>
    </row>
    <row r="30" spans="1:12">
      <c r="A30" s="27"/>
      <c r="B30" s="19">
        <v>61</v>
      </c>
      <c r="C30" s="20" t="s">
        <v>23</v>
      </c>
      <c r="D30" s="39"/>
      <c r="E30" s="39"/>
      <c r="F30" s="39"/>
      <c r="G30" s="39"/>
      <c r="H30" s="39"/>
      <c r="I30" s="39"/>
      <c r="J30" s="39"/>
      <c r="K30" s="39"/>
      <c r="L30" s="39"/>
    </row>
    <row r="31" spans="1:12">
      <c r="A31" s="27"/>
      <c r="B31" s="78" t="s">
        <v>24</v>
      </c>
      <c r="C31" s="1" t="s">
        <v>25</v>
      </c>
      <c r="D31" s="79">
        <v>5000</v>
      </c>
      <c r="E31" s="62">
        <v>0</v>
      </c>
      <c r="F31" s="75">
        <v>3000</v>
      </c>
      <c r="G31" s="62">
        <v>0</v>
      </c>
      <c r="H31" s="79">
        <v>3000</v>
      </c>
      <c r="I31" s="62">
        <v>0</v>
      </c>
      <c r="J31" s="75">
        <v>3000</v>
      </c>
      <c r="K31" s="62">
        <v>0</v>
      </c>
      <c r="L31" s="75">
        <f>SUM(J31:K31)</f>
        <v>3000</v>
      </c>
    </row>
    <row r="32" spans="1:12">
      <c r="A32" s="27" t="s">
        <v>9</v>
      </c>
      <c r="B32" s="19">
        <v>61</v>
      </c>
      <c r="C32" s="20" t="s">
        <v>23</v>
      </c>
      <c r="D32" s="75">
        <f t="shared" ref="D32:L33" si="2">D31</f>
        <v>5000</v>
      </c>
      <c r="E32" s="62">
        <f t="shared" si="2"/>
        <v>0</v>
      </c>
      <c r="F32" s="75">
        <f t="shared" si="2"/>
        <v>3000</v>
      </c>
      <c r="G32" s="62">
        <f t="shared" si="2"/>
        <v>0</v>
      </c>
      <c r="H32" s="75">
        <f t="shared" si="2"/>
        <v>3000</v>
      </c>
      <c r="I32" s="62">
        <f t="shared" si="2"/>
        <v>0</v>
      </c>
      <c r="J32" s="75">
        <f t="shared" si="2"/>
        <v>3000</v>
      </c>
      <c r="K32" s="62">
        <f t="shared" si="2"/>
        <v>0</v>
      </c>
      <c r="L32" s="75">
        <f t="shared" si="2"/>
        <v>3000</v>
      </c>
    </row>
    <row r="33" spans="1:12">
      <c r="A33" s="27" t="s">
        <v>9</v>
      </c>
      <c r="B33" s="21">
        <v>2.004</v>
      </c>
      <c r="C33" s="54" t="s">
        <v>22</v>
      </c>
      <c r="D33" s="75">
        <f t="shared" si="2"/>
        <v>5000</v>
      </c>
      <c r="E33" s="62">
        <f t="shared" si="2"/>
        <v>0</v>
      </c>
      <c r="F33" s="75">
        <f t="shared" si="2"/>
        <v>3000</v>
      </c>
      <c r="G33" s="62">
        <f t="shared" si="2"/>
        <v>0</v>
      </c>
      <c r="H33" s="75">
        <f t="shared" si="2"/>
        <v>3000</v>
      </c>
      <c r="I33" s="62">
        <f t="shared" si="2"/>
        <v>0</v>
      </c>
      <c r="J33" s="75">
        <f t="shared" si="2"/>
        <v>3000</v>
      </c>
      <c r="K33" s="62">
        <f t="shared" si="2"/>
        <v>0</v>
      </c>
      <c r="L33" s="75">
        <f t="shared" si="2"/>
        <v>3000</v>
      </c>
    </row>
    <row r="34" spans="1:12">
      <c r="A34" s="27"/>
      <c r="B34" s="21"/>
      <c r="C34" s="54"/>
      <c r="D34" s="56"/>
      <c r="E34" s="77"/>
      <c r="F34" s="56"/>
      <c r="G34" s="77"/>
      <c r="H34" s="56"/>
      <c r="I34" s="77"/>
      <c r="J34" s="56"/>
      <c r="K34" s="77"/>
      <c r="L34" s="56"/>
    </row>
    <row r="35" spans="1:12">
      <c r="A35" s="27"/>
      <c r="B35" s="21">
        <v>2.1019999999999999</v>
      </c>
      <c r="C35" s="18" t="s">
        <v>45</v>
      </c>
      <c r="D35" s="39"/>
      <c r="E35" s="39"/>
      <c r="F35" s="57"/>
      <c r="G35" s="57"/>
      <c r="H35" s="57"/>
      <c r="I35" s="57"/>
      <c r="J35" s="57"/>
      <c r="K35" s="57"/>
      <c r="L35" s="57"/>
    </row>
    <row r="36" spans="1:12">
      <c r="A36" s="27"/>
      <c r="B36" s="19">
        <v>62</v>
      </c>
      <c r="C36" s="20" t="s">
        <v>46</v>
      </c>
      <c r="D36" s="57"/>
      <c r="E36" s="57"/>
      <c r="F36" s="57"/>
      <c r="G36" s="57"/>
      <c r="H36" s="57"/>
      <c r="I36" s="57"/>
      <c r="J36" s="57"/>
      <c r="K36" s="57"/>
      <c r="L36" s="57"/>
    </row>
    <row r="37" spans="1:12">
      <c r="A37" s="34"/>
      <c r="B37" s="80" t="s">
        <v>27</v>
      </c>
      <c r="C37" s="64" t="s">
        <v>25</v>
      </c>
      <c r="D37" s="79">
        <v>1</v>
      </c>
      <c r="E37" s="62">
        <v>0</v>
      </c>
      <c r="F37" s="75">
        <v>2000</v>
      </c>
      <c r="G37" s="62">
        <v>0</v>
      </c>
      <c r="H37" s="79">
        <v>2000</v>
      </c>
      <c r="I37" s="62">
        <v>0</v>
      </c>
      <c r="J37" s="75">
        <v>2000</v>
      </c>
      <c r="K37" s="62">
        <v>0</v>
      </c>
      <c r="L37" s="75">
        <f>SUM(J37:K37)</f>
        <v>2000</v>
      </c>
    </row>
    <row r="38" spans="1:12" ht="25.5">
      <c r="A38" s="27"/>
      <c r="B38" s="78" t="s">
        <v>32</v>
      </c>
      <c r="C38" s="1" t="s">
        <v>34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f>SUM(J38:K38)</f>
        <v>0</v>
      </c>
    </row>
    <row r="39" spans="1:12">
      <c r="A39" s="27" t="s">
        <v>9</v>
      </c>
      <c r="B39" s="19">
        <v>62</v>
      </c>
      <c r="C39" s="20" t="s">
        <v>46</v>
      </c>
      <c r="D39" s="74">
        <f t="shared" ref="D39:L39" si="3">D37+D38</f>
        <v>1</v>
      </c>
      <c r="E39" s="61">
        <f t="shared" si="3"/>
        <v>0</v>
      </c>
      <c r="F39" s="74">
        <f t="shared" si="3"/>
        <v>2000</v>
      </c>
      <c r="G39" s="61">
        <f t="shared" si="3"/>
        <v>0</v>
      </c>
      <c r="H39" s="74">
        <f t="shared" si="3"/>
        <v>2000</v>
      </c>
      <c r="I39" s="61">
        <f t="shared" si="3"/>
        <v>0</v>
      </c>
      <c r="J39" s="74">
        <f t="shared" si="3"/>
        <v>2000</v>
      </c>
      <c r="K39" s="61">
        <f t="shared" si="3"/>
        <v>0</v>
      </c>
      <c r="L39" s="74">
        <f t="shared" si="3"/>
        <v>2000</v>
      </c>
    </row>
    <row r="40" spans="1:12">
      <c r="A40" s="27" t="s">
        <v>9</v>
      </c>
      <c r="B40" s="21">
        <v>2.1019999999999999</v>
      </c>
      <c r="C40" s="18" t="s">
        <v>26</v>
      </c>
      <c r="D40" s="74">
        <f t="shared" ref="D40:L40" si="4">D39</f>
        <v>1</v>
      </c>
      <c r="E40" s="61">
        <f t="shared" si="4"/>
        <v>0</v>
      </c>
      <c r="F40" s="74">
        <f t="shared" si="4"/>
        <v>2000</v>
      </c>
      <c r="G40" s="61">
        <f t="shared" si="4"/>
        <v>0</v>
      </c>
      <c r="H40" s="74">
        <f t="shared" si="4"/>
        <v>2000</v>
      </c>
      <c r="I40" s="61">
        <f t="shared" si="4"/>
        <v>0</v>
      </c>
      <c r="J40" s="74">
        <f t="shared" si="4"/>
        <v>2000</v>
      </c>
      <c r="K40" s="61">
        <f t="shared" si="4"/>
        <v>0</v>
      </c>
      <c r="L40" s="74">
        <f t="shared" si="4"/>
        <v>2000</v>
      </c>
    </row>
    <row r="41" spans="1:12" ht="25.5">
      <c r="A41" s="27" t="s">
        <v>9</v>
      </c>
      <c r="B41" s="19">
        <v>2</v>
      </c>
      <c r="C41" s="20" t="s">
        <v>47</v>
      </c>
      <c r="D41" s="37">
        <f t="shared" ref="D41:L41" si="5">D40+D33+D27</f>
        <v>11126</v>
      </c>
      <c r="E41" s="37">
        <f t="shared" si="5"/>
        <v>20353</v>
      </c>
      <c r="F41" s="74">
        <f t="shared" si="5"/>
        <v>15960</v>
      </c>
      <c r="G41" s="37">
        <f t="shared" si="5"/>
        <v>22772</v>
      </c>
      <c r="H41" s="37">
        <f t="shared" si="5"/>
        <v>15960</v>
      </c>
      <c r="I41" s="37">
        <f t="shared" si="5"/>
        <v>22772</v>
      </c>
      <c r="J41" s="74">
        <f t="shared" si="5"/>
        <v>17160</v>
      </c>
      <c r="K41" s="37">
        <f t="shared" si="5"/>
        <v>25107</v>
      </c>
      <c r="L41" s="37">
        <f t="shared" si="5"/>
        <v>42267</v>
      </c>
    </row>
    <row r="42" spans="1:12" ht="25.5">
      <c r="A42" s="27" t="s">
        <v>9</v>
      </c>
      <c r="B42" s="17">
        <v>2853</v>
      </c>
      <c r="C42" s="18" t="s">
        <v>41</v>
      </c>
      <c r="D42" s="36">
        <f t="shared" ref="D42:L43" si="6">D41</f>
        <v>11126</v>
      </c>
      <c r="E42" s="36">
        <f t="shared" si="6"/>
        <v>20353</v>
      </c>
      <c r="F42" s="76">
        <f t="shared" si="6"/>
        <v>15960</v>
      </c>
      <c r="G42" s="36">
        <f t="shared" si="6"/>
        <v>22772</v>
      </c>
      <c r="H42" s="36">
        <f t="shared" si="6"/>
        <v>15960</v>
      </c>
      <c r="I42" s="36">
        <f t="shared" si="6"/>
        <v>22772</v>
      </c>
      <c r="J42" s="76">
        <f t="shared" si="6"/>
        <v>17160</v>
      </c>
      <c r="K42" s="36">
        <f t="shared" si="6"/>
        <v>25107</v>
      </c>
      <c r="L42" s="36">
        <f t="shared" si="6"/>
        <v>42267</v>
      </c>
    </row>
    <row r="43" spans="1:12">
      <c r="A43" s="33" t="s">
        <v>9</v>
      </c>
      <c r="B43" s="24"/>
      <c r="C43" s="25" t="s">
        <v>10</v>
      </c>
      <c r="D43" s="37">
        <f t="shared" si="6"/>
        <v>11126</v>
      </c>
      <c r="E43" s="37">
        <f t="shared" si="6"/>
        <v>20353</v>
      </c>
      <c r="F43" s="74">
        <f t="shared" si="6"/>
        <v>15960</v>
      </c>
      <c r="G43" s="37">
        <f t="shared" si="6"/>
        <v>22772</v>
      </c>
      <c r="H43" s="37">
        <f t="shared" si="6"/>
        <v>15960</v>
      </c>
      <c r="I43" s="37">
        <f t="shared" si="6"/>
        <v>22772</v>
      </c>
      <c r="J43" s="74">
        <f t="shared" si="6"/>
        <v>17160</v>
      </c>
      <c r="K43" s="37">
        <f t="shared" si="6"/>
        <v>25107</v>
      </c>
      <c r="L43" s="37">
        <f t="shared" si="6"/>
        <v>42267</v>
      </c>
    </row>
    <row r="44" spans="1:12">
      <c r="A44" s="27"/>
      <c r="B44" s="17"/>
      <c r="C44" s="18"/>
      <c r="D44" s="39"/>
      <c r="E44" s="39"/>
      <c r="F44" s="39"/>
      <c r="G44" s="39"/>
      <c r="H44" s="39"/>
      <c r="I44" s="39"/>
      <c r="J44" s="39"/>
      <c r="K44" s="39"/>
      <c r="L44" s="39"/>
    </row>
    <row r="45" spans="1:12">
      <c r="A45" s="27"/>
      <c r="B45" s="1"/>
      <c r="C45" s="18" t="s">
        <v>28</v>
      </c>
      <c r="D45" s="39"/>
      <c r="E45" s="39"/>
      <c r="F45" s="39"/>
      <c r="G45" s="39"/>
      <c r="H45" s="39"/>
      <c r="I45" s="39"/>
      <c r="J45" s="39"/>
      <c r="K45" s="39"/>
      <c r="L45" s="39"/>
    </row>
    <row r="46" spans="1:12" ht="25.5">
      <c r="A46" s="27" t="s">
        <v>11</v>
      </c>
      <c r="B46" s="17">
        <v>4853</v>
      </c>
      <c r="C46" s="18" t="s">
        <v>44</v>
      </c>
      <c r="D46" s="35"/>
      <c r="E46" s="35"/>
      <c r="F46" s="35"/>
      <c r="G46" s="35"/>
      <c r="H46" s="35"/>
      <c r="I46" s="35"/>
      <c r="J46" s="35"/>
      <c r="K46" s="35"/>
      <c r="L46" s="35"/>
    </row>
    <row r="47" spans="1:12">
      <c r="A47" s="27"/>
      <c r="B47" s="19">
        <v>1</v>
      </c>
      <c r="C47" s="20" t="s">
        <v>29</v>
      </c>
      <c r="D47" s="35"/>
      <c r="E47" s="35"/>
      <c r="F47" s="35"/>
      <c r="G47" s="35"/>
      <c r="H47" s="35"/>
      <c r="I47" s="35"/>
      <c r="J47" s="35"/>
      <c r="K47" s="35"/>
      <c r="L47" s="35"/>
    </row>
    <row r="48" spans="1:12">
      <c r="A48" s="27"/>
      <c r="B48" s="23">
        <v>1.004</v>
      </c>
      <c r="C48" s="18" t="s">
        <v>22</v>
      </c>
      <c r="D48" s="35"/>
      <c r="E48" s="35"/>
      <c r="F48" s="35"/>
      <c r="G48" s="35"/>
      <c r="H48" s="35"/>
      <c r="I48" s="35"/>
      <c r="J48" s="35"/>
      <c r="K48" s="35"/>
      <c r="L48" s="35"/>
    </row>
    <row r="49" spans="1:12">
      <c r="A49" s="27"/>
      <c r="B49" s="78" t="s">
        <v>30</v>
      </c>
      <c r="C49" s="20" t="s">
        <v>38</v>
      </c>
      <c r="D49" s="72">
        <v>1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f>SUM(J49:K49)</f>
        <v>0</v>
      </c>
    </row>
    <row r="50" spans="1:12">
      <c r="A50" s="27" t="s">
        <v>9</v>
      </c>
      <c r="B50" s="23">
        <v>1.004</v>
      </c>
      <c r="C50" s="18" t="s">
        <v>22</v>
      </c>
      <c r="D50" s="73">
        <f t="shared" ref="D50:L50" si="7">D49</f>
        <v>1</v>
      </c>
      <c r="E50" s="60">
        <f t="shared" si="7"/>
        <v>0</v>
      </c>
      <c r="F50" s="60">
        <f t="shared" si="7"/>
        <v>0</v>
      </c>
      <c r="G50" s="60">
        <f t="shared" si="7"/>
        <v>0</v>
      </c>
      <c r="H50" s="60">
        <f t="shared" si="7"/>
        <v>0</v>
      </c>
      <c r="I50" s="60">
        <f t="shared" si="7"/>
        <v>0</v>
      </c>
      <c r="J50" s="60">
        <f t="shared" si="7"/>
        <v>0</v>
      </c>
      <c r="K50" s="60">
        <f t="shared" si="7"/>
        <v>0</v>
      </c>
      <c r="L50" s="60">
        <f t="shared" si="7"/>
        <v>0</v>
      </c>
    </row>
    <row r="51" spans="1:12">
      <c r="A51" s="27" t="s">
        <v>9</v>
      </c>
      <c r="B51" s="19">
        <v>1</v>
      </c>
      <c r="C51" s="20" t="s">
        <v>29</v>
      </c>
      <c r="D51" s="73">
        <f t="shared" ref="D51:L51" si="8">D49</f>
        <v>1</v>
      </c>
      <c r="E51" s="60">
        <f t="shared" si="8"/>
        <v>0</v>
      </c>
      <c r="F51" s="60">
        <f t="shared" si="8"/>
        <v>0</v>
      </c>
      <c r="G51" s="60">
        <f t="shared" si="8"/>
        <v>0</v>
      </c>
      <c r="H51" s="60">
        <f t="shared" si="8"/>
        <v>0</v>
      </c>
      <c r="I51" s="60">
        <f t="shared" si="8"/>
        <v>0</v>
      </c>
      <c r="J51" s="60">
        <f t="shared" si="8"/>
        <v>0</v>
      </c>
      <c r="K51" s="60">
        <f>K49</f>
        <v>0</v>
      </c>
      <c r="L51" s="60">
        <f t="shared" si="8"/>
        <v>0</v>
      </c>
    </row>
    <row r="52" spans="1:12" ht="25.5">
      <c r="A52" s="28" t="s">
        <v>9</v>
      </c>
      <c r="B52" s="15">
        <v>4853</v>
      </c>
      <c r="C52" s="18" t="s">
        <v>44</v>
      </c>
      <c r="D52" s="75">
        <f t="shared" ref="D52:L52" si="9">SUM(D51)</f>
        <v>1</v>
      </c>
      <c r="E52" s="62">
        <f t="shared" si="9"/>
        <v>0</v>
      </c>
      <c r="F52" s="62">
        <f t="shared" si="9"/>
        <v>0</v>
      </c>
      <c r="G52" s="62">
        <f t="shared" si="9"/>
        <v>0</v>
      </c>
      <c r="H52" s="62">
        <f t="shared" si="9"/>
        <v>0</v>
      </c>
      <c r="I52" s="62">
        <f t="shared" si="9"/>
        <v>0</v>
      </c>
      <c r="J52" s="62">
        <f t="shared" si="9"/>
        <v>0</v>
      </c>
      <c r="K52" s="62">
        <f t="shared" si="9"/>
        <v>0</v>
      </c>
      <c r="L52" s="62">
        <f t="shared" si="9"/>
        <v>0</v>
      </c>
    </row>
    <row r="53" spans="1:12">
      <c r="A53" s="33" t="s">
        <v>9</v>
      </c>
      <c r="B53" s="26"/>
      <c r="C53" s="25" t="s">
        <v>28</v>
      </c>
      <c r="D53" s="76">
        <f t="shared" ref="D53:L53" si="10">D52</f>
        <v>1</v>
      </c>
      <c r="E53" s="59">
        <f t="shared" si="10"/>
        <v>0</v>
      </c>
      <c r="F53" s="59">
        <f t="shared" si="10"/>
        <v>0</v>
      </c>
      <c r="G53" s="59">
        <f t="shared" si="10"/>
        <v>0</v>
      </c>
      <c r="H53" s="59">
        <f t="shared" si="10"/>
        <v>0</v>
      </c>
      <c r="I53" s="59">
        <f t="shared" si="10"/>
        <v>0</v>
      </c>
      <c r="J53" s="59">
        <f t="shared" si="10"/>
        <v>0</v>
      </c>
      <c r="K53" s="59">
        <f t="shared" si="10"/>
        <v>0</v>
      </c>
      <c r="L53" s="59">
        <f t="shared" si="10"/>
        <v>0</v>
      </c>
    </row>
    <row r="54" spans="1:12">
      <c r="A54" s="33" t="s">
        <v>9</v>
      </c>
      <c r="B54" s="26"/>
      <c r="C54" s="25" t="s">
        <v>2</v>
      </c>
      <c r="D54" s="37">
        <f t="shared" ref="D54:L54" si="11">D53+D43</f>
        <v>11127</v>
      </c>
      <c r="E54" s="37">
        <f t="shared" si="11"/>
        <v>20353</v>
      </c>
      <c r="F54" s="74">
        <f t="shared" si="11"/>
        <v>15960</v>
      </c>
      <c r="G54" s="37">
        <f t="shared" si="11"/>
        <v>22772</v>
      </c>
      <c r="H54" s="37">
        <f t="shared" si="11"/>
        <v>15960</v>
      </c>
      <c r="I54" s="37">
        <f t="shared" si="11"/>
        <v>22772</v>
      </c>
      <c r="J54" s="74">
        <f t="shared" si="11"/>
        <v>17160</v>
      </c>
      <c r="K54" s="37">
        <f t="shared" si="11"/>
        <v>25107</v>
      </c>
      <c r="L54" s="37">
        <f t="shared" si="11"/>
        <v>42267</v>
      </c>
    </row>
    <row r="55" spans="1:12">
      <c r="E55" s="42"/>
      <c r="F55" s="42"/>
      <c r="G55" s="42"/>
      <c r="I55" s="42"/>
      <c r="J55" s="42"/>
      <c r="K55" s="42"/>
      <c r="L55" s="42"/>
    </row>
    <row r="56" spans="1:12" ht="38.25">
      <c r="A56" s="27" t="s">
        <v>52</v>
      </c>
      <c r="B56" s="1">
        <v>2853</v>
      </c>
      <c r="C56" s="20" t="s">
        <v>53</v>
      </c>
      <c r="D56" s="70">
        <v>0</v>
      </c>
      <c r="E56" s="71">
        <v>1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</row>
    <row r="57" spans="1:12">
      <c r="A57" s="34"/>
      <c r="B57" s="64"/>
      <c r="C57" s="69"/>
      <c r="D57" s="67"/>
      <c r="E57" s="67"/>
      <c r="F57" s="67"/>
      <c r="G57" s="67"/>
      <c r="H57" s="67"/>
      <c r="I57" s="67"/>
      <c r="J57" s="67"/>
      <c r="K57" s="67"/>
      <c r="L57" s="67"/>
    </row>
  </sheetData>
  <autoFilter ref="A14:L54"/>
  <mergeCells count="8">
    <mergeCell ref="D13:E13"/>
    <mergeCell ref="F13:G13"/>
    <mergeCell ref="H13:I13"/>
    <mergeCell ref="J13:L13"/>
    <mergeCell ref="H12:I12"/>
    <mergeCell ref="J12:L12"/>
    <mergeCell ref="D12:E12"/>
    <mergeCell ref="F12:G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08" orientation="landscape" blackAndWhite="1" useFirstPageNumber="1" r:id="rId1"/>
  <headerFooter alignWithMargins="0">
    <oddHeader xml:space="preserve">&amp;C   </oddHeader>
    <oddFooter>&amp;C&amp;"Times New Roman,Bold"   Vol-II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dem25</vt:lpstr>
      <vt:lpstr>'dem25'!mining</vt:lpstr>
      <vt:lpstr>'dem25'!miningcap</vt:lpstr>
      <vt:lpstr>'dem25'!np</vt:lpstr>
      <vt:lpstr>'dem25'!Print_Area</vt:lpstr>
      <vt:lpstr>'dem25'!Print_Titles</vt:lpstr>
      <vt:lpstr>'dem25'!Voted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2014-06-13T16:39:21Z</cp:lastPrinted>
  <dcterms:created xsi:type="dcterms:W3CDTF">2004-06-02T16:21:26Z</dcterms:created>
  <dcterms:modified xsi:type="dcterms:W3CDTF">2014-06-16T06:00:56Z</dcterms:modified>
</cp:coreProperties>
</file>