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2925" yWindow="-225" windowWidth="8145" windowHeight="7320"/>
  </bookViews>
  <sheets>
    <sheet name="dem33" sheetId="4" r:id="rId1"/>
  </sheets>
  <externalReferences>
    <externalReference r:id="rId2"/>
    <externalReference r:id="rId3"/>
    <externalReference r:id="rId4"/>
  </externalReferences>
  <definedNames>
    <definedName name="__123Graph_D" hidden="1">[1]dem18!#REF!</definedName>
    <definedName name="_xlnm._FilterDatabase" localSheetId="0" hidden="1">'dem33'!$A$17:$L$218</definedName>
    <definedName name="_Regression_Int" localSheetId="0" hidden="1">1</definedName>
    <definedName name="censusrec">#REF!</definedName>
    <definedName name="charged">#REF!</definedName>
    <definedName name="da">#REF!</definedName>
    <definedName name="ee">#REF!</definedName>
    <definedName name="fishcap">[2]dem2!$D$657:$L$657</definedName>
    <definedName name="Fishrev">[2]dem2!$D$574:$L$574</definedName>
    <definedName name="fwl">#REF!</definedName>
    <definedName name="fwlcap">#REF!</definedName>
    <definedName name="fwlrec">#REF!</definedName>
    <definedName name="housing" localSheetId="0">'dem33'!$D$125:$L$125</definedName>
    <definedName name="housingcap">#REF!</definedName>
    <definedName name="justice">#REF!</definedName>
    <definedName name="justicerec">[3]dem21!$E$128:$L$128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'dem33'!$K$216</definedName>
    <definedName name="Nutrition">#REF!</definedName>
    <definedName name="oges">#REF!</definedName>
    <definedName name="pension">#REF!</definedName>
    <definedName name="_xlnm.Print_Area" localSheetId="0">'dem33'!$A$1:$L$221</definedName>
    <definedName name="_xlnm.Print_Titles" localSheetId="0">'dem33'!$14:$17</definedName>
    <definedName name="pw" localSheetId="0">'dem33'!$D$42:$L$42</definedName>
    <definedName name="pwcap">#REF!</definedName>
    <definedName name="rec">#REF!</definedName>
    <definedName name="reform">#REF!</definedName>
    <definedName name="revise" localSheetId="0">'dem33'!#REF!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'dem33'!#REF!</definedName>
    <definedName name="tax">#REF!</definedName>
    <definedName name="udhd">#REF!</definedName>
    <definedName name="urbancap">#REF!</definedName>
    <definedName name="Voted" localSheetId="0">'dem33'!$E$12:$G$12</definedName>
    <definedName name="water" localSheetId="0">'dem33'!$D$100:$L$100</definedName>
    <definedName name="watercap" localSheetId="0">'dem33'!$D$214:$L$214</definedName>
    <definedName name="welfarecap">#REF!</definedName>
    <definedName name="Z_239EE218_578E_4317_BEED_14D5D7089E27_.wvu.Cols" localSheetId="0" hidden="1">'dem33'!#REF!</definedName>
    <definedName name="Z_239EE218_578E_4317_BEED_14D5D7089E27_.wvu.FilterData" localSheetId="0" hidden="1">'dem33'!$A$1:$L$214</definedName>
    <definedName name="Z_239EE218_578E_4317_BEED_14D5D7089E27_.wvu.PrintArea" localSheetId="0" hidden="1">'dem33'!$B$1:$L$216</definedName>
    <definedName name="Z_239EE218_578E_4317_BEED_14D5D7089E27_.wvu.PrintTitles" localSheetId="0" hidden="1">'dem33'!$14:$17</definedName>
    <definedName name="Z_302A3EA3_AE96_11D5_A646_0050BA3D7AFD_.wvu.Cols" localSheetId="0" hidden="1">'dem33'!#REF!</definedName>
    <definedName name="Z_302A3EA3_AE96_11D5_A646_0050BA3D7AFD_.wvu.FilterData" localSheetId="0" hidden="1">'dem33'!$A$1:$L$214</definedName>
    <definedName name="Z_302A3EA3_AE96_11D5_A646_0050BA3D7AFD_.wvu.PrintArea" localSheetId="0" hidden="1">'dem33'!$B$1:$L$216</definedName>
    <definedName name="Z_302A3EA3_AE96_11D5_A646_0050BA3D7AFD_.wvu.PrintTitles" localSheetId="0" hidden="1">'dem33'!$14:$17</definedName>
    <definedName name="Z_36DBA021_0ECB_11D4_8064_004005726899_.wvu.Cols" localSheetId="0" hidden="1">'dem33'!#REF!</definedName>
    <definedName name="Z_36DBA021_0ECB_11D4_8064_004005726899_.wvu.FilterData" localSheetId="0" hidden="1">'dem33'!$C$19:$C$208</definedName>
    <definedName name="Z_36DBA021_0ECB_11D4_8064_004005726899_.wvu.PrintArea" localSheetId="0" hidden="1">'dem33'!$A$1:$L$208</definedName>
    <definedName name="Z_36DBA021_0ECB_11D4_8064_004005726899_.wvu.PrintTitles" localSheetId="0" hidden="1">'dem33'!$14:$17</definedName>
    <definedName name="Z_93EBE921_AE91_11D5_8685_004005726899_.wvu.Cols" localSheetId="0" hidden="1">'dem33'!#REF!</definedName>
    <definedName name="Z_93EBE921_AE91_11D5_8685_004005726899_.wvu.FilterData" localSheetId="0" hidden="1">'dem33'!$C$19:$C$208</definedName>
    <definedName name="Z_93EBE921_AE91_11D5_8685_004005726899_.wvu.PrintArea" localSheetId="0" hidden="1">'dem33'!$A$1:$L$208</definedName>
    <definedName name="Z_93EBE921_AE91_11D5_8685_004005726899_.wvu.PrintTitles" localSheetId="0" hidden="1">'dem33'!$14:$17</definedName>
    <definedName name="Z_94DA79C1_0FDE_11D5_9579_000021DAEEA2_.wvu.Cols" localSheetId="0" hidden="1">'dem33'!#REF!</definedName>
    <definedName name="Z_94DA79C1_0FDE_11D5_9579_000021DAEEA2_.wvu.FilterData" localSheetId="0" hidden="1">'dem33'!$C$19:$C$208</definedName>
    <definedName name="Z_94DA79C1_0FDE_11D5_9579_000021DAEEA2_.wvu.PrintArea" localSheetId="0" hidden="1">'dem33'!$A$1:$L$208</definedName>
    <definedName name="Z_94DA79C1_0FDE_11D5_9579_000021DAEEA2_.wvu.PrintTitles" localSheetId="0" hidden="1">'dem33'!$14:$17</definedName>
    <definedName name="Z_B4CB097F_161F_11D5_8064_004005726899_.wvu.FilterData" localSheetId="0" hidden="1">'dem33'!$C$19:$C$208</definedName>
    <definedName name="Z_B4CB0981_161F_11D5_8064_004005726899_.wvu.FilterData" localSheetId="0" hidden="1">'dem33'!$C$19:$C$208</definedName>
    <definedName name="Z_B4CB099B_161F_11D5_8064_004005726899_.wvu.FilterData" localSheetId="0" hidden="1">'dem33'!$C$19:$C$208</definedName>
    <definedName name="Z_C868F8C3_16D7_11D5_A68D_81D6213F5331_.wvu.Cols" localSheetId="0" hidden="1">'dem33'!#REF!</definedName>
    <definedName name="Z_C868F8C3_16D7_11D5_A68D_81D6213F5331_.wvu.FilterData" localSheetId="0" hidden="1">'dem33'!$C$19:$C$208</definedName>
    <definedName name="Z_C868F8C3_16D7_11D5_A68D_81D6213F5331_.wvu.PrintArea" localSheetId="0" hidden="1">'dem33'!$A$1:$L$208</definedName>
    <definedName name="Z_C868F8C3_16D7_11D5_A68D_81D6213F5331_.wvu.PrintTitles" localSheetId="0" hidden="1">'dem33'!$14:$17</definedName>
    <definedName name="Z_E5DF37BD_125C_11D5_8DC4_D0F5D88B3549_.wvu.Cols" localSheetId="0" hidden="1">'dem33'!#REF!</definedName>
    <definedName name="Z_E5DF37BD_125C_11D5_8DC4_D0F5D88B3549_.wvu.FilterData" localSheetId="0" hidden="1">'dem33'!$C$19:$C$208</definedName>
    <definedName name="Z_E5DF37BD_125C_11D5_8DC4_D0F5D88B3549_.wvu.PrintArea" localSheetId="0" hidden="1">'dem33'!$A$1:$L$208</definedName>
    <definedName name="Z_E5DF37BD_125C_11D5_8DC4_D0F5D88B3549_.wvu.PrintTitles" localSheetId="0" hidden="1">'dem33'!$14:$17</definedName>
    <definedName name="Z_F8ADACC1_164E_11D6_B603_000021DAEEA2_.wvu.Cols" localSheetId="0" hidden="1">'dem33'!#REF!</definedName>
    <definedName name="Z_F8ADACC1_164E_11D6_B603_000021DAEEA2_.wvu.FilterData" localSheetId="0" hidden="1">'dem33'!$C$19:$C$208</definedName>
    <definedName name="Z_F8ADACC1_164E_11D6_B603_000021DAEEA2_.wvu.PrintArea" localSheetId="0" hidden="1">'dem33'!$A$1:$L$208</definedName>
    <definedName name="Z_F8ADACC1_164E_11D6_B603_000021DAEEA2_.wvu.PrintTitles" localSheetId="0" hidden="1">'dem33'!$14:$17</definedName>
  </definedNames>
  <calcPr calcId="125725"/>
</workbook>
</file>

<file path=xl/calcChain.xml><?xml version="1.0" encoding="utf-8"?>
<calcChain xmlns="http://schemas.openxmlformats.org/spreadsheetml/2006/main">
  <c r="J55" i="4"/>
  <c r="L210"/>
  <c r="L202"/>
  <c r="L199"/>
  <c r="L192"/>
  <c r="L191"/>
  <c r="L190"/>
  <c r="L189"/>
  <c r="L188"/>
  <c r="L184"/>
  <c r="L183"/>
  <c r="L182"/>
  <c r="L178"/>
  <c r="L177"/>
  <c r="L176"/>
  <c r="L172"/>
  <c r="L171"/>
  <c r="L170"/>
  <c r="L169"/>
  <c r="L168"/>
  <c r="L164"/>
  <c r="L163"/>
  <c r="L162"/>
  <c r="L161"/>
  <c r="L160"/>
  <c r="L159"/>
  <c r="L158"/>
  <c r="L157"/>
  <c r="L156"/>
  <c r="L155"/>
  <c r="L151"/>
  <c r="L147"/>
  <c r="L143"/>
  <c r="L139"/>
  <c r="L138"/>
  <c r="L137"/>
  <c r="L136"/>
  <c r="L135"/>
  <c r="L134"/>
  <c r="L133"/>
  <c r="L121"/>
  <c r="L118"/>
  <c r="L115"/>
  <c r="L112"/>
  <c r="L107"/>
  <c r="L95"/>
  <c r="L94"/>
  <c r="L90"/>
  <c r="L89"/>
  <c r="L85"/>
  <c r="L84"/>
  <c r="L83"/>
  <c r="L79"/>
  <c r="L78"/>
  <c r="L77"/>
  <c r="L74"/>
  <c r="L67"/>
  <c r="L66"/>
  <c r="L65"/>
  <c r="L61"/>
  <c r="L60"/>
  <c r="L59"/>
  <c r="L55"/>
  <c r="L54"/>
  <c r="L53"/>
  <c r="L52"/>
  <c r="L51"/>
  <c r="L50"/>
  <c r="L39"/>
  <c r="L36"/>
  <c r="L33"/>
  <c r="L30"/>
  <c r="L25"/>
  <c r="K173" l="1"/>
  <c r="D173"/>
  <c r="J173"/>
  <c r="E165"/>
  <c r="F165"/>
  <c r="G165"/>
  <c r="H165"/>
  <c r="I165"/>
  <c r="J165"/>
  <c r="K165"/>
  <c r="D165"/>
  <c r="E140"/>
  <c r="F140"/>
  <c r="G140"/>
  <c r="H140"/>
  <c r="I140"/>
  <c r="J140"/>
  <c r="K140"/>
  <c r="D140"/>
  <c r="L211" l="1"/>
  <c r="L212" s="1"/>
  <c r="L193"/>
  <c r="L173"/>
  <c r="L152"/>
  <c r="L148"/>
  <c r="L96"/>
  <c r="L80"/>
  <c r="E179"/>
  <c r="F179"/>
  <c r="G179"/>
  <c r="H179"/>
  <c r="I179"/>
  <c r="J179"/>
  <c r="K179"/>
  <c r="D179"/>
  <c r="K49"/>
  <c r="L49" s="1"/>
  <c r="K211"/>
  <c r="K212" s="1"/>
  <c r="K213" s="1"/>
  <c r="K203"/>
  <c r="K204" s="1"/>
  <c r="K193"/>
  <c r="K185"/>
  <c r="K152"/>
  <c r="K148"/>
  <c r="K144"/>
  <c r="K122"/>
  <c r="K108"/>
  <c r="K96"/>
  <c r="K91"/>
  <c r="K86"/>
  <c r="K80"/>
  <c r="K68"/>
  <c r="K62"/>
  <c r="K40"/>
  <c r="K26"/>
  <c r="I211"/>
  <c r="I212" s="1"/>
  <c r="I213" s="1"/>
  <c r="H211"/>
  <c r="H212" s="1"/>
  <c r="H213" s="1"/>
  <c r="G211"/>
  <c r="G212" s="1"/>
  <c r="G213" s="1"/>
  <c r="F211"/>
  <c r="F212" s="1"/>
  <c r="F213" s="1"/>
  <c r="E211"/>
  <c r="E212" s="1"/>
  <c r="E213" s="1"/>
  <c r="D211"/>
  <c r="D212" s="1"/>
  <c r="D213" s="1"/>
  <c r="I203"/>
  <c r="I204" s="1"/>
  <c r="H203"/>
  <c r="H204" s="1"/>
  <c r="G203"/>
  <c r="G204" s="1"/>
  <c r="F203"/>
  <c r="F204" s="1"/>
  <c r="E203"/>
  <c r="E204" s="1"/>
  <c r="D203"/>
  <c r="D204" s="1"/>
  <c r="I193"/>
  <c r="H193"/>
  <c r="G193"/>
  <c r="F193"/>
  <c r="E193"/>
  <c r="D193"/>
  <c r="I185"/>
  <c r="H185"/>
  <c r="G185"/>
  <c r="F185"/>
  <c r="E185"/>
  <c r="D185"/>
  <c r="I173"/>
  <c r="H173"/>
  <c r="G173"/>
  <c r="F173"/>
  <c r="E173"/>
  <c r="I152"/>
  <c r="H152"/>
  <c r="G152"/>
  <c r="F152"/>
  <c r="E152"/>
  <c r="D152"/>
  <c r="I148"/>
  <c r="H148"/>
  <c r="G148"/>
  <c r="F148"/>
  <c r="E148"/>
  <c r="D148"/>
  <c r="I144"/>
  <c r="H144"/>
  <c r="G144"/>
  <c r="F144"/>
  <c r="E144"/>
  <c r="D144"/>
  <c r="I122"/>
  <c r="H122"/>
  <c r="G122"/>
  <c r="F122"/>
  <c r="E122"/>
  <c r="D122"/>
  <c r="I108"/>
  <c r="H108"/>
  <c r="G108"/>
  <c r="F108"/>
  <c r="E108"/>
  <c r="D108"/>
  <c r="I96"/>
  <c r="H96"/>
  <c r="G96"/>
  <c r="F96"/>
  <c r="E96"/>
  <c r="D96"/>
  <c r="I91"/>
  <c r="H91"/>
  <c r="G91"/>
  <c r="F91"/>
  <c r="E91"/>
  <c r="D91"/>
  <c r="I86"/>
  <c r="H86"/>
  <c r="G86"/>
  <c r="F86"/>
  <c r="E86"/>
  <c r="D86"/>
  <c r="I80"/>
  <c r="H80"/>
  <c r="G80"/>
  <c r="F80"/>
  <c r="E80"/>
  <c r="D80"/>
  <c r="I68"/>
  <c r="H68"/>
  <c r="G68"/>
  <c r="F68"/>
  <c r="E68"/>
  <c r="D68"/>
  <c r="I62"/>
  <c r="H62"/>
  <c r="G62"/>
  <c r="F62"/>
  <c r="E62"/>
  <c r="D62"/>
  <c r="I56"/>
  <c r="H56"/>
  <c r="G56"/>
  <c r="F56"/>
  <c r="E56"/>
  <c r="D56"/>
  <c r="I40"/>
  <c r="H40"/>
  <c r="G40"/>
  <c r="F40"/>
  <c r="E40"/>
  <c r="D40"/>
  <c r="I26"/>
  <c r="H26"/>
  <c r="G26"/>
  <c r="F26"/>
  <c r="E26"/>
  <c r="D26"/>
  <c r="L108"/>
  <c r="J56"/>
  <c r="J185"/>
  <c r="J193"/>
  <c r="J152"/>
  <c r="J148"/>
  <c r="J144"/>
  <c r="J203"/>
  <c r="J204" s="1"/>
  <c r="J108"/>
  <c r="J122"/>
  <c r="J26"/>
  <c r="J40"/>
  <c r="J62"/>
  <c r="J68"/>
  <c r="J80"/>
  <c r="J86"/>
  <c r="J96"/>
  <c r="J91"/>
  <c r="J211"/>
  <c r="J212" s="1"/>
  <c r="J213" s="1"/>
  <c r="L144"/>
  <c r="L91"/>
  <c r="L26" l="1"/>
  <c r="G41"/>
  <c r="G42" s="1"/>
  <c r="I123"/>
  <c r="I124" s="1"/>
  <c r="I125" s="1"/>
  <c r="K41"/>
  <c r="K42" s="1"/>
  <c r="J41"/>
  <c r="J42" s="1"/>
  <c r="K123"/>
  <c r="K124" s="1"/>
  <c r="K125" s="1"/>
  <c r="F41"/>
  <c r="F42" s="1"/>
  <c r="D97"/>
  <c r="D98" s="1"/>
  <c r="D123"/>
  <c r="D124" s="1"/>
  <c r="D125" s="1"/>
  <c r="K194"/>
  <c r="K205" s="1"/>
  <c r="K214" s="1"/>
  <c r="K215" s="1"/>
  <c r="H123"/>
  <c r="H124" s="1"/>
  <c r="H125" s="1"/>
  <c r="F123"/>
  <c r="F124" s="1"/>
  <c r="F125" s="1"/>
  <c r="H97"/>
  <c r="H98" s="1"/>
  <c r="F97"/>
  <c r="F98" s="1"/>
  <c r="K97"/>
  <c r="K98" s="1"/>
  <c r="H69"/>
  <c r="H70" s="1"/>
  <c r="L62"/>
  <c r="I69"/>
  <c r="I70" s="1"/>
  <c r="L40"/>
  <c r="K56"/>
  <c r="K69" s="1"/>
  <c r="K70" s="1"/>
  <c r="J97"/>
  <c r="J98" s="1"/>
  <c r="F194"/>
  <c r="F205" s="1"/>
  <c r="F214" s="1"/>
  <c r="F215" s="1"/>
  <c r="D194"/>
  <c r="D205" s="1"/>
  <c r="D214" s="1"/>
  <c r="D215" s="1"/>
  <c r="I194"/>
  <c r="I205" s="1"/>
  <c r="I214" s="1"/>
  <c r="I215" s="1"/>
  <c r="L86"/>
  <c r="E41"/>
  <c r="E42" s="1"/>
  <c r="E69"/>
  <c r="E70" s="1"/>
  <c r="G97"/>
  <c r="G98" s="1"/>
  <c r="J123"/>
  <c r="L140"/>
  <c r="G69"/>
  <c r="G70" s="1"/>
  <c r="L165"/>
  <c r="L203"/>
  <c r="L185"/>
  <c r="L68"/>
  <c r="J69"/>
  <c r="J70" s="1"/>
  <c r="I97"/>
  <c r="I98" s="1"/>
  <c r="E123"/>
  <c r="E124" s="1"/>
  <c r="E125" s="1"/>
  <c r="G123"/>
  <c r="G124" s="1"/>
  <c r="G125" s="1"/>
  <c r="E194"/>
  <c r="E205" s="1"/>
  <c r="E214" s="1"/>
  <c r="E215" s="1"/>
  <c r="G194"/>
  <c r="G205" s="1"/>
  <c r="G214" s="1"/>
  <c r="G215" s="1"/>
  <c r="J194"/>
  <c r="J205" s="1"/>
  <c r="J214" s="1"/>
  <c r="D41"/>
  <c r="D42" s="1"/>
  <c r="H41"/>
  <c r="H42" s="1"/>
  <c r="D69"/>
  <c r="D70" s="1"/>
  <c r="F69"/>
  <c r="F70" s="1"/>
  <c r="L122"/>
  <c r="L179"/>
  <c r="I41"/>
  <c r="I42" s="1"/>
  <c r="E97"/>
  <c r="E98" s="1"/>
  <c r="H194"/>
  <c r="H205" s="1"/>
  <c r="H214" s="1"/>
  <c r="H215" s="1"/>
  <c r="L56"/>
  <c r="L204"/>
  <c r="L213"/>
  <c r="L41" l="1"/>
  <c r="L123"/>
  <c r="L42"/>
  <c r="D99"/>
  <c r="D100" s="1"/>
  <c r="D126" s="1"/>
  <c r="D216" s="1"/>
  <c r="J124"/>
  <c r="J125" s="1"/>
  <c r="L98"/>
  <c r="H99"/>
  <c r="H100" s="1"/>
  <c r="H126" s="1"/>
  <c r="H216" s="1"/>
  <c r="F99"/>
  <c r="F100" s="1"/>
  <c r="F126" s="1"/>
  <c r="F216" s="1"/>
  <c r="K99"/>
  <c r="K100" s="1"/>
  <c r="K126" s="1"/>
  <c r="K216" s="1"/>
  <c r="J99"/>
  <c r="I99"/>
  <c r="I100" s="1"/>
  <c r="I126" s="1"/>
  <c r="I216" s="1"/>
  <c r="L97"/>
  <c r="G99"/>
  <c r="G100" s="1"/>
  <c r="G126" s="1"/>
  <c r="G216" s="1"/>
  <c r="E99"/>
  <c r="E100" s="1"/>
  <c r="E126" s="1"/>
  <c r="E216" s="1"/>
  <c r="L70"/>
  <c r="L194"/>
  <c r="L205" s="1"/>
  <c r="L69"/>
  <c r="L214"/>
  <c r="J215"/>
  <c r="L215" s="1"/>
  <c r="F12" s="1"/>
  <c r="L124" l="1"/>
  <c r="L125" s="1"/>
  <c r="L99"/>
  <c r="J100"/>
  <c r="J126" s="1"/>
  <c r="L100" l="1"/>
  <c r="L126"/>
  <c r="E12" s="1"/>
  <c r="G12" s="1"/>
  <c r="J216"/>
  <c r="L216" l="1"/>
</calcChain>
</file>

<file path=xl/sharedStrings.xml><?xml version="1.0" encoding="utf-8"?>
<sst xmlns="http://schemas.openxmlformats.org/spreadsheetml/2006/main" count="336" uniqueCount="206">
  <si>
    <t>WATER SECURITY AND PUBLIC HEALTH ENGINEERING</t>
  </si>
  <si>
    <t>Public Works</t>
  </si>
  <si>
    <t>Water Supply &amp; Sanitation</t>
  </si>
  <si>
    <t>Housing</t>
  </si>
  <si>
    <t>Capital Outlay on Water Supply &amp; Sanitation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</si>
  <si>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</si>
  <si>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</si>
  <si>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</si>
  <si>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</si>
  <si>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</si>
  <si>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</si>
  <si>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</si>
  <si>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</si>
  <si>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</si>
  <si>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</si>
  <si>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Office Building</t>
  </si>
  <si>
    <t>Maintenance and Repairs</t>
  </si>
  <si>
    <t>P.H.E Department</t>
  </si>
  <si>
    <t>East District</t>
  </si>
  <si>
    <t>West District</t>
  </si>
  <si>
    <t>34.46.71</t>
  </si>
  <si>
    <t>North District</t>
  </si>
  <si>
    <t>South District</t>
  </si>
  <si>
    <t>Head Office Establishment</t>
  </si>
  <si>
    <t>34.44.01</t>
  </si>
  <si>
    <t>34.44.02</t>
  </si>
  <si>
    <t>34.44.11</t>
  </si>
  <si>
    <t>Travel Expenses</t>
  </si>
  <si>
    <t>34.44.13</t>
  </si>
  <si>
    <t>Office Expenses</t>
  </si>
  <si>
    <t>34.44.26</t>
  </si>
  <si>
    <t>Advertisement and Publicity</t>
  </si>
  <si>
    <t>34.44.51</t>
  </si>
  <si>
    <t>Motor Vehicles</t>
  </si>
  <si>
    <t>34.53.01</t>
  </si>
  <si>
    <t>34.53.11</t>
  </si>
  <si>
    <t>34.53.13</t>
  </si>
  <si>
    <t>34.56.01</t>
  </si>
  <si>
    <t>34.56.11</t>
  </si>
  <si>
    <t>34.56.13</t>
  </si>
  <si>
    <t>Direction and Administration</t>
  </si>
  <si>
    <t>Urban Water Supply Programmes</t>
  </si>
  <si>
    <t>60.45.72</t>
  </si>
  <si>
    <t>Maintenance of Water Supply Schemes</t>
  </si>
  <si>
    <t>60.46.72</t>
  </si>
  <si>
    <t>60.47.72</t>
  </si>
  <si>
    <t>60.48.72</t>
  </si>
  <si>
    <t>60.00.73</t>
  </si>
  <si>
    <t>Water Supply</t>
  </si>
  <si>
    <t>CAPITAL SECTION</t>
  </si>
  <si>
    <t>Urban Water Supply</t>
  </si>
  <si>
    <t>60.00.71</t>
  </si>
  <si>
    <t>Rural Water Supply</t>
  </si>
  <si>
    <t>Sewerage and Sanitation</t>
  </si>
  <si>
    <t>Sewerage Services</t>
  </si>
  <si>
    <t>Gangtok Water Supply (State Plan)</t>
  </si>
  <si>
    <t>61.00.71</t>
  </si>
  <si>
    <t>Other Water Supply Scheme</t>
  </si>
  <si>
    <t>Namchi Water Supply Schemes (South)</t>
  </si>
  <si>
    <t>Pakyong Water Supply Schemes (East)</t>
  </si>
  <si>
    <t>70.00.72</t>
  </si>
  <si>
    <t>70.00.74</t>
  </si>
  <si>
    <t>65.00.72</t>
  </si>
  <si>
    <t>60.00.76</t>
  </si>
  <si>
    <t>60.00.77</t>
  </si>
  <si>
    <t>Maintenance of Sanitary Installation in Government building under East District</t>
  </si>
  <si>
    <t>91</t>
  </si>
  <si>
    <t>92</t>
  </si>
  <si>
    <t>93</t>
  </si>
  <si>
    <t>94</t>
  </si>
  <si>
    <t>WorkCharged Establishment</t>
  </si>
  <si>
    <t>Wages</t>
  </si>
  <si>
    <t>60.91.02</t>
  </si>
  <si>
    <t>Other Maintenance Expenditure</t>
  </si>
  <si>
    <t>Supplies and Materials</t>
  </si>
  <si>
    <t>61.91.21</t>
  </si>
  <si>
    <t>61.92.21</t>
  </si>
  <si>
    <t>61.93.21</t>
  </si>
  <si>
    <t>61.94.21</t>
  </si>
  <si>
    <t>Maintenance of Sanitary Installation in Govt. Quarters under East District</t>
  </si>
  <si>
    <t>Maintenance of Sanitary Installation in Govt. Quarters under West District</t>
  </si>
  <si>
    <t>Maintenance of Sanitary Installation in Govt. Quarters under North District</t>
  </si>
  <si>
    <t>Maintenance of Sanitary Installation in Govt. Quarters under South District</t>
  </si>
  <si>
    <t>60.85.02</t>
  </si>
  <si>
    <t>61.85.21</t>
  </si>
  <si>
    <t>61.86.21</t>
  </si>
  <si>
    <t>61.87.21</t>
  </si>
  <si>
    <t>61.88.21</t>
  </si>
  <si>
    <t>70.00.80</t>
  </si>
  <si>
    <t>70.00.81</t>
  </si>
  <si>
    <t>70.00.83</t>
  </si>
  <si>
    <t>II. Details of the estimates and the heads under which this grant will be accounted for:</t>
  </si>
  <si>
    <t>Revenue</t>
  </si>
  <si>
    <t>Capital</t>
  </si>
  <si>
    <t>Augmentation of Rongli Water Supply Scheme (State Plan)</t>
  </si>
  <si>
    <t>Rongli Water Supply Schemes (East)</t>
  </si>
  <si>
    <t>Gangtok Water Supply Schemes (East)</t>
  </si>
  <si>
    <t>Augmentation of Rhenock Water Supply Scheme (NLCPR)</t>
  </si>
  <si>
    <t>Construction of Drainage and Sewerage System in Gangtok (State Plan)</t>
  </si>
  <si>
    <t>60.45.76</t>
  </si>
  <si>
    <t>Renovation and Modernisation of Other Bazar Water Supply Schemes</t>
  </si>
  <si>
    <t>60.45.77</t>
  </si>
  <si>
    <t>Water Supply Schemes in  East District</t>
  </si>
  <si>
    <t>60.46.75</t>
  </si>
  <si>
    <t>60.46.76</t>
  </si>
  <si>
    <t>Water Supply Schemes in  West District</t>
  </si>
  <si>
    <t>60.47.75</t>
  </si>
  <si>
    <t>60.48.75</t>
  </si>
  <si>
    <t>Water Supply Schemes in South District</t>
  </si>
  <si>
    <t>Maintenance of Sewerage &amp; Drainage 
System</t>
  </si>
  <si>
    <t>Capital Outlay on Water Supply &amp; 
Sanitation</t>
  </si>
  <si>
    <t>A - General Services (d) Administrative Services</t>
  </si>
  <si>
    <t>B - Capital Accounts of Social Services</t>
  </si>
  <si>
    <t>(c) Water  Supply, Sanitation, Housing &amp; Urban Development</t>
  </si>
  <si>
    <t>Salaries</t>
  </si>
  <si>
    <t>Upgradation &amp; Modernization of Feeder of Selep Water Treatment Plant for Gangtok (NEC)</t>
  </si>
  <si>
    <t>60.00.83</t>
  </si>
  <si>
    <t>Water Supply Scheme of Namchi Town, Phase II (NEC)</t>
  </si>
  <si>
    <t>61.00.73</t>
  </si>
  <si>
    <t>DEMAND NO. 33</t>
  </si>
  <si>
    <t>(c) Water Supply, Sanitation, Housing &amp; Urban Development</t>
  </si>
  <si>
    <t>B - Social Services</t>
  </si>
  <si>
    <t>Jorethang Water Supply Scheme</t>
  </si>
  <si>
    <t>Gyalshing  Water Supply Scheme</t>
  </si>
  <si>
    <t>70.00.97</t>
  </si>
  <si>
    <t>Survey and Investigation and Consultancy Charges for Water Supply to Namchi from Bermeilli Source</t>
  </si>
  <si>
    <t>Drainage and Sewerage System in 
Gangtok</t>
  </si>
  <si>
    <t>Augmentation of Sang Water Supply scheme (NLCPR)</t>
  </si>
  <si>
    <t>Maintenance of Sanitary Installation in Government Building under West District</t>
  </si>
  <si>
    <t>Maintenance of Sanitary Installation in Government Building under South District</t>
  </si>
  <si>
    <t>Maintenance of Sanitary Installation in Government Building under North District</t>
  </si>
  <si>
    <t>Work Charged Establishment</t>
  </si>
  <si>
    <t>P.H.E. Department</t>
  </si>
  <si>
    <t>63.00.72</t>
  </si>
  <si>
    <t>71.00.71</t>
  </si>
  <si>
    <t>Water Supply Scheme for Chakung in West Sikkim</t>
  </si>
  <si>
    <t>71.00.72</t>
  </si>
  <si>
    <t>Water Supply Scheme for Soreng in West Sikkim</t>
  </si>
  <si>
    <t>71.00.73</t>
  </si>
  <si>
    <t>70.00.98</t>
  </si>
  <si>
    <t>Water Supply to Namchi from Bermeilli Source (NLCPR)</t>
  </si>
  <si>
    <t>70.00.71</t>
  </si>
  <si>
    <t>State Share of Central Schemes</t>
  </si>
  <si>
    <t>Water Supply Scheme for Melli Bazaar in South Sikkim (NLCPR)</t>
  </si>
  <si>
    <t>72.00.71</t>
  </si>
  <si>
    <t>73.00.71</t>
  </si>
  <si>
    <t>Water Distribution Network for Singtam Town in East Sikkim (NLCPR)</t>
  </si>
  <si>
    <t>Construction of Pakyong Water Supply Scheme (NLCPR)</t>
  </si>
  <si>
    <t>72.00.72</t>
  </si>
  <si>
    <t>Water Supply Scheme for West District</t>
  </si>
  <si>
    <t>Water Supply Scheme for South District</t>
  </si>
  <si>
    <t>Water Supply Scheme for East District</t>
  </si>
  <si>
    <t>74.00.71</t>
  </si>
  <si>
    <t>(In Thousands of Rupees)</t>
  </si>
  <si>
    <t>2012-13</t>
  </si>
  <si>
    <t>Augmentation of Dentam Water Supply Scheme Phase I (NEC)</t>
  </si>
  <si>
    <t>Augmentation of Dentam Water Supply Scheme Phase II (NEC)</t>
  </si>
  <si>
    <t>Augmentation of Water Supply Scheme for Dikling and surrounding area in East Sikkim (SPA)</t>
  </si>
  <si>
    <t>73.00.73</t>
  </si>
  <si>
    <t>74.00.74</t>
  </si>
  <si>
    <t>74.00.72</t>
  </si>
  <si>
    <t>74.00.73</t>
  </si>
  <si>
    <t>34.48.74</t>
  </si>
  <si>
    <t>Upgradation of Namchi Water Supply Scheme (State Specific Grant under 13th Finance Commission)</t>
  </si>
  <si>
    <t>Overhauling of Changay Source for Water Supply Schemes at Rabdentse and Gyalshing (State Specific Grant under 13th Finance Commission)</t>
  </si>
  <si>
    <t>General Pool Accommodation</t>
  </si>
  <si>
    <t>Augmentation of Greater Rangpo Water Supply Scheme (NLCPR)</t>
  </si>
  <si>
    <t>Water Supply Scheme for Ravongla in South Sikkim</t>
  </si>
  <si>
    <t>Providing Water supply to Chenreji Statue Complex at Sangacholing (SPA)</t>
  </si>
  <si>
    <t>Augmentation of Water Supply Scheme of newly created Jorethang Nagar Panchayat (NLCPR)</t>
  </si>
  <si>
    <t>60.00.84</t>
  </si>
  <si>
    <t>60.00.85</t>
  </si>
  <si>
    <t xml:space="preserve">Land Compensation </t>
  </si>
  <si>
    <t>Ranipool Water Supply Scheme 
(NEC)</t>
  </si>
  <si>
    <t>2013-14</t>
  </si>
  <si>
    <t>IT System for Water Supply Management (NEC)</t>
  </si>
  <si>
    <t>34.44.71</t>
  </si>
  <si>
    <t>Augmentation of Water Supply for Makha Bazar in East Sikkim (NEC)</t>
  </si>
  <si>
    <t>74.00.75</t>
  </si>
  <si>
    <t>73.00.75</t>
  </si>
  <si>
    <t>Geyzing Division</t>
  </si>
  <si>
    <t>Namchi Division</t>
  </si>
  <si>
    <t>Schemes under 10% Lumpsum Provision for NE States including Sikkim (90:10% CSS)</t>
  </si>
  <si>
    <t>70.00.73</t>
  </si>
  <si>
    <t xml:space="preserve">Survey and Investigation </t>
  </si>
  <si>
    <t>Schemes Financed by NABARD</t>
  </si>
  <si>
    <t>2014-15</t>
  </si>
  <si>
    <t>I. Estimate of the amount required in the year ending 31st March, 2015 to defray the charges in respect of Water Security and Public Health Engineering</t>
  </si>
  <si>
    <t>Rec</t>
  </si>
  <si>
    <t>Water Supply and Sanitation, 01.911 Deduct Recoveries of Over Payments</t>
  </si>
  <si>
    <t>72.00.73</t>
  </si>
  <si>
    <t>Construction of Water Supply Scheme at Majhitar, South Sikkim (NEC)</t>
  </si>
  <si>
    <t>60.00.86</t>
  </si>
  <si>
    <t>70.00.99</t>
  </si>
  <si>
    <t>71.00.74</t>
  </si>
  <si>
    <t>71.00.75</t>
  </si>
  <si>
    <t>Augmentation of Sombaria Water Supply Scheme in West Sikkim</t>
  </si>
  <si>
    <t>Augmentation of Legship Water Supply Scheme in West Sikkim</t>
  </si>
  <si>
    <t>Water Supply in Rural Marketing 
Centre</t>
  </si>
  <si>
    <t>Slope Stabilization works for Gangtok Water Supply Scheme (SPA)</t>
  </si>
  <si>
    <t>Augmentation of Namchi  Water Supply Scheme in South Sikkim (NLCPR)</t>
  </si>
  <si>
    <t>(*)</t>
  </si>
  <si>
    <t xml:space="preserve">Note: </t>
  </si>
  <si>
    <t xml:space="preserve">(*) </t>
  </si>
  <si>
    <t>Water Supply to International Flower Festival Zone</t>
  </si>
  <si>
    <t>State share of NEC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</si>
</sst>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00#"/>
    <numFmt numFmtId="166" formatCode="0#"/>
    <numFmt numFmtId="167" formatCode="00000#"/>
    <numFmt numFmtId="168" formatCode="00.00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28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Font="1" applyFill="1" applyAlignment="1"/>
    <xf numFmtId="0" fontId="3" fillId="0" borderId="0" xfId="2" applyFont="1" applyFill="1"/>
    <xf numFmtId="0" fontId="3" fillId="0" borderId="0" xfId="2" applyFont="1" applyFill="1" applyAlignment="1">
      <alignment horizontal="left" vertical="top" wrapText="1"/>
    </xf>
    <xf numFmtId="0" fontId="3" fillId="0" borderId="0" xfId="2" applyFont="1" applyFill="1" applyAlignment="1">
      <alignment horizontal="right" vertical="top" wrapText="1"/>
    </xf>
    <xf numFmtId="0" fontId="3" fillId="0" borderId="0" xfId="9" applyNumberFormat="1" applyFont="1" applyFill="1" applyAlignment="1" applyProtection="1">
      <alignment horizontal="right"/>
    </xf>
    <xf numFmtId="0" fontId="4" fillId="0" borderId="0" xfId="9" applyNumberFormat="1" applyFont="1" applyFill="1" applyAlignment="1">
      <alignment horizontal="center"/>
    </xf>
    <xf numFmtId="0" fontId="3" fillId="0" borderId="0" xfId="9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>
      <alignment horizontal="center"/>
    </xf>
    <xf numFmtId="0" fontId="3" fillId="0" borderId="0" xfId="2" applyNumberFormat="1" applyFont="1" applyFill="1"/>
    <xf numFmtId="0" fontId="3" fillId="0" borderId="0" xfId="6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6" applyFont="1" applyFill="1" applyAlignment="1">
      <alignment horizontal="left" vertical="top" wrapText="1"/>
    </xf>
    <xf numFmtId="0" fontId="4" fillId="0" borderId="0" xfId="2" applyNumberFormat="1" applyFont="1" applyFill="1"/>
    <xf numFmtId="0" fontId="4" fillId="0" borderId="0" xfId="3" applyNumberFormat="1" applyFont="1" applyFill="1" applyBorder="1" applyAlignment="1" applyProtection="1">
      <alignment horizontal="center"/>
    </xf>
    <xf numFmtId="0" fontId="4" fillId="0" borderId="0" xfId="2" applyNumberFormat="1" applyFont="1" applyFill="1" applyAlignment="1" applyProtection="1">
      <alignment horizontal="right"/>
    </xf>
    <xf numFmtId="0" fontId="4" fillId="0" borderId="0" xfId="2" applyNumberFormat="1" applyFont="1" applyFill="1" applyAlignment="1" applyProtection="1">
      <alignment horizontal="center"/>
    </xf>
    <xf numFmtId="0" fontId="3" fillId="0" borderId="1" xfId="7" applyFont="1" applyFill="1" applyBorder="1"/>
    <xf numFmtId="0" fontId="3" fillId="0" borderId="1" xfId="7" applyNumberFormat="1" applyFont="1" applyFill="1" applyBorder="1"/>
    <xf numFmtId="0" fontId="3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 applyAlignment="1" applyProtection="1">
      <alignment horizontal="right"/>
    </xf>
    <xf numFmtId="0" fontId="5" fillId="0" borderId="1" xfId="7" applyNumberFormat="1" applyFont="1" applyFill="1" applyBorder="1"/>
    <xf numFmtId="0" fontId="6" fillId="0" borderId="1" xfId="7" applyNumberFormat="1" applyFont="1" applyFill="1" applyBorder="1" applyAlignment="1" applyProtection="1">
      <alignment horizontal="right"/>
    </xf>
    <xf numFmtId="0" fontId="3" fillId="0" borderId="2" xfId="8" applyFont="1" applyFill="1" applyBorder="1" applyAlignment="1" applyProtection="1">
      <alignment horizontal="left" vertical="top" wrapText="1"/>
    </xf>
    <xf numFmtId="0" fontId="3" fillId="0" borderId="2" xfId="8" applyFont="1" applyFill="1" applyBorder="1" applyAlignment="1" applyProtection="1">
      <alignment horizontal="right" vertical="top" wrapText="1"/>
    </xf>
    <xf numFmtId="0" fontId="3" fillId="0" borderId="0" xfId="7" applyFont="1" applyFill="1" applyBorder="1" applyAlignment="1" applyProtection="1">
      <alignment horizontal="left"/>
    </xf>
    <xf numFmtId="0" fontId="3" fillId="0" borderId="0" xfId="8" applyFont="1" applyFill="1" applyProtection="1"/>
    <xf numFmtId="0" fontId="3" fillId="0" borderId="0" xfId="8" applyFont="1" applyFill="1" applyBorder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right" vertical="top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3" fillId="0" borderId="1" xfId="8" applyFont="1" applyFill="1" applyBorder="1" applyAlignment="1" applyProtection="1">
      <alignment horizontal="right" vertical="top" wrapText="1"/>
    </xf>
    <xf numFmtId="0" fontId="3" fillId="0" borderId="1" xfId="7" applyFont="1" applyFill="1" applyBorder="1" applyAlignment="1" applyProtection="1">
      <alignment horizontal="left"/>
    </xf>
    <xf numFmtId="0" fontId="3" fillId="0" borderId="1" xfId="7" applyNumberFormat="1" applyFont="1" applyFill="1" applyBorder="1" applyAlignment="1" applyProtection="1">
      <alignment horizontal="right"/>
    </xf>
    <xf numFmtId="0" fontId="3" fillId="0" borderId="0" xfId="7" applyFont="1" applyFill="1" applyBorder="1" applyProtection="1"/>
    <xf numFmtId="0" fontId="3" fillId="0" borderId="0" xfId="7" applyNumberFormat="1" applyFont="1" applyFill="1" applyBorder="1" applyAlignment="1" applyProtection="1">
      <alignment horizontal="right"/>
    </xf>
    <xf numFmtId="0" fontId="3" fillId="0" borderId="0" xfId="8" applyFont="1" applyFill="1" applyAlignment="1" applyProtection="1"/>
    <xf numFmtId="0" fontId="3" fillId="0" borderId="0" xfId="4" applyFont="1" applyFill="1" applyAlignment="1">
      <alignment horizontal="left" vertical="top" wrapText="1"/>
    </xf>
    <xf numFmtId="0" fontId="3" fillId="0" borderId="0" xfId="4" applyFont="1" applyFill="1" applyAlignment="1">
      <alignment horizontal="right" vertical="top" wrapText="1"/>
    </xf>
    <xf numFmtId="0" fontId="4" fillId="0" borderId="0" xfId="4" applyFont="1" applyFill="1" applyAlignment="1" applyProtection="1">
      <alignment horizontal="left" vertical="top" wrapText="1"/>
    </xf>
    <xf numFmtId="0" fontId="3" fillId="0" borderId="0" xfId="4" applyNumberFormat="1" applyFont="1" applyFill="1" applyAlignment="1" applyProtection="1">
      <alignment horizontal="right"/>
    </xf>
    <xf numFmtId="0" fontId="3" fillId="0" borderId="0" xfId="4" applyFont="1" applyFill="1" applyBorder="1" applyAlignment="1">
      <alignment horizontal="left" vertical="top" wrapText="1"/>
    </xf>
    <xf numFmtId="0" fontId="4" fillId="0" borderId="0" xfId="9" applyFont="1" applyFill="1" applyBorder="1" applyAlignment="1">
      <alignment horizontal="right" vertical="top" wrapText="1"/>
    </xf>
    <xf numFmtId="0" fontId="4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>
      <alignment horizontal="left" vertical="top" wrapText="1"/>
    </xf>
    <xf numFmtId="166" fontId="3" fillId="0" borderId="0" xfId="9" applyNumberFormat="1" applyFont="1" applyFill="1" applyBorder="1" applyAlignment="1">
      <alignment horizontal="right" vertical="top" wrapText="1"/>
    </xf>
    <xf numFmtId="0" fontId="3" fillId="0" borderId="0" xfId="9" applyFont="1" applyFill="1" applyBorder="1" applyAlignment="1" applyProtection="1">
      <alignment horizontal="left" vertical="top" wrapText="1"/>
    </xf>
    <xf numFmtId="168" fontId="4" fillId="0" borderId="0" xfId="9" applyNumberFormat="1" applyFont="1" applyFill="1" applyBorder="1" applyAlignment="1">
      <alignment horizontal="right" vertical="top" wrapText="1"/>
    </xf>
    <xf numFmtId="166" fontId="3" fillId="0" borderId="0" xfId="6" applyNumberFormat="1" applyFont="1" applyFill="1" applyBorder="1" applyAlignment="1">
      <alignment horizontal="right" vertical="top"/>
    </xf>
    <xf numFmtId="49" fontId="3" fillId="0" borderId="0" xfId="9" applyNumberFormat="1" applyFont="1" applyFill="1" applyBorder="1" applyAlignment="1">
      <alignment horizontal="right" vertical="top" wrapText="1"/>
    </xf>
    <xf numFmtId="164" fontId="3" fillId="0" borderId="0" xfId="1" applyFont="1" applyFill="1" applyAlignment="1" applyProtection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0" fontId="3" fillId="0" borderId="3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164" fontId="3" fillId="0" borderId="0" xfId="1" applyFont="1" applyFill="1" applyBorder="1" applyAlignment="1" applyProtection="1">
      <alignment horizontal="right" wrapText="1"/>
    </xf>
    <xf numFmtId="0" fontId="3" fillId="0" borderId="1" xfId="9" applyFont="1" applyFill="1" applyBorder="1" applyAlignment="1">
      <alignment horizontal="left"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164" fontId="3" fillId="0" borderId="1" xfId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3" xfId="9" applyNumberFormat="1" applyFont="1" applyFill="1" applyBorder="1" applyAlignment="1" applyProtection="1">
      <alignment horizontal="right"/>
    </xf>
    <xf numFmtId="0" fontId="3" fillId="0" borderId="0" xfId="9" applyFont="1" applyFill="1" applyAlignment="1"/>
    <xf numFmtId="0" fontId="3" fillId="0" borderId="0" xfId="9" applyFont="1" applyFill="1"/>
    <xf numFmtId="0" fontId="3" fillId="0" borderId="0" xfId="9" applyNumberFormat="1" applyFont="1" applyFill="1" applyBorder="1" applyAlignment="1" applyProtection="1">
      <alignment horizontal="right"/>
    </xf>
    <xf numFmtId="0" fontId="4" fillId="0" borderId="0" xfId="4" applyFont="1" applyFill="1" applyBorder="1" applyAlignment="1">
      <alignment horizontal="right" vertical="top" wrapText="1"/>
    </xf>
    <xf numFmtId="0" fontId="4" fillId="0" borderId="0" xfId="4" applyFont="1" applyFill="1" applyBorder="1" applyAlignment="1" applyProtection="1">
      <alignment horizontal="left" vertical="top" wrapText="1"/>
    </xf>
    <xf numFmtId="0" fontId="3" fillId="0" borderId="0" xfId="4" applyNumberFormat="1" applyFont="1" applyFill="1" applyAlignment="1">
      <alignment horizontal="right"/>
    </xf>
    <xf numFmtId="166" fontId="3" fillId="0" borderId="0" xfId="4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 applyProtection="1">
      <alignment horizontal="left" vertical="top" wrapText="1"/>
    </xf>
    <xf numFmtId="167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Alignment="1">
      <alignment horizontal="right" wrapText="1"/>
    </xf>
    <xf numFmtId="0" fontId="3" fillId="0" borderId="0" xfId="2" applyNumberFormat="1" applyFont="1" applyFill="1" applyAlignment="1">
      <alignment horizontal="right"/>
    </xf>
    <xf numFmtId="0" fontId="3" fillId="0" borderId="0" xfId="4" applyFont="1" applyFill="1" applyBorder="1" applyAlignment="1" applyProtection="1">
      <alignment horizontal="left" vertical="top"/>
    </xf>
    <xf numFmtId="0" fontId="3" fillId="0" borderId="3" xfId="1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>
      <alignment horizontal="right"/>
    </xf>
    <xf numFmtId="164" fontId="3" fillId="0" borderId="3" xfId="1" applyFont="1" applyFill="1" applyBorder="1" applyAlignment="1">
      <alignment horizontal="right" wrapText="1"/>
    </xf>
    <xf numFmtId="0" fontId="3" fillId="0" borderId="0" xfId="4" applyNumberFormat="1" applyFont="1" applyFill="1" applyBorder="1" applyAlignment="1">
      <alignment horizontal="right"/>
    </xf>
    <xf numFmtId="0" fontId="3" fillId="0" borderId="1" xfId="4" applyFont="1" applyFill="1" applyBorder="1" applyAlignment="1">
      <alignment horizontal="left" vertical="top" wrapText="1"/>
    </xf>
    <xf numFmtId="168" fontId="4" fillId="0" borderId="1" xfId="9" applyNumberFormat="1" applyFont="1" applyFill="1" applyBorder="1" applyAlignment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165" fontId="4" fillId="0" borderId="0" xfId="4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wrapText="1"/>
    </xf>
    <xf numFmtId="49" fontId="3" fillId="0" borderId="0" xfId="4" applyNumberFormat="1" applyFont="1" applyFill="1" applyBorder="1" applyAlignment="1">
      <alignment horizontal="right" vertical="top" wrapText="1"/>
    </xf>
    <xf numFmtId="164" fontId="3" fillId="0" borderId="0" xfId="1" applyFont="1" applyFill="1" applyBorder="1" applyAlignment="1">
      <alignment horizontal="right" wrapText="1"/>
    </xf>
    <xf numFmtId="0" fontId="3" fillId="0" borderId="1" xfId="4" applyFont="1" applyFill="1" applyBorder="1" applyAlignment="1" applyProtection="1">
      <alignment horizontal="left" vertical="top" wrapText="1"/>
    </xf>
    <xf numFmtId="0" fontId="3" fillId="0" borderId="2" xfId="4" applyNumberFormat="1" applyFont="1" applyFill="1" applyBorder="1" applyAlignment="1" applyProtection="1">
      <alignment horizontal="right"/>
    </xf>
    <xf numFmtId="166" fontId="3" fillId="0" borderId="0" xfId="9" applyNumberFormat="1" applyFont="1" applyFill="1" applyBorder="1" applyAlignment="1">
      <alignment horizontal="right" vertical="top"/>
    </xf>
    <xf numFmtId="0" fontId="3" fillId="0" borderId="0" xfId="9" applyFont="1" applyFill="1" applyBorder="1" applyAlignment="1">
      <alignment horizontal="right" vertical="top" wrapText="1"/>
    </xf>
    <xf numFmtId="166" fontId="3" fillId="0" borderId="1" xfId="9" applyNumberFormat="1" applyFont="1" applyFill="1" applyBorder="1" applyAlignment="1">
      <alignment horizontal="right" vertical="top"/>
    </xf>
    <xf numFmtId="0" fontId="3" fillId="0" borderId="1" xfId="9" applyNumberFormat="1" applyFont="1" applyFill="1" applyBorder="1" applyAlignment="1" applyProtection="1">
      <alignment horizontal="right"/>
    </xf>
    <xf numFmtId="0" fontId="3" fillId="0" borderId="3" xfId="4" applyFont="1" applyFill="1" applyBorder="1" applyAlignment="1">
      <alignment horizontal="left" vertical="top" wrapText="1"/>
    </xf>
    <xf numFmtId="0" fontId="3" fillId="0" borderId="3" xfId="4" applyFont="1" applyFill="1" applyBorder="1" applyAlignment="1">
      <alignment horizontal="right" vertical="top" wrapText="1"/>
    </xf>
    <xf numFmtId="0" fontId="4" fillId="0" borderId="3" xfId="4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center" wrapText="1"/>
    </xf>
    <xf numFmtId="166" fontId="3" fillId="0" borderId="1" xfId="4" applyNumberFormat="1" applyFont="1" applyFill="1" applyBorder="1" applyAlignment="1">
      <alignment horizontal="right" vertical="top" wrapText="1"/>
    </xf>
    <xf numFmtId="164" fontId="3" fillId="0" borderId="2" xfId="1" applyFont="1" applyFill="1" applyBorder="1" applyAlignment="1" applyProtection="1">
      <alignment horizontal="right" wrapText="1"/>
    </xf>
    <xf numFmtId="164" fontId="3" fillId="0" borderId="2" xfId="4" applyNumberFormat="1" applyFont="1" applyFill="1" applyBorder="1" applyAlignment="1" applyProtection="1">
      <alignment horizontal="right"/>
    </xf>
    <xf numFmtId="164" fontId="3" fillId="0" borderId="0" xfId="4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1" xfId="4" applyNumberFormat="1" applyFont="1" applyFill="1" applyBorder="1" applyAlignment="1">
      <alignment horizontal="right"/>
    </xf>
    <xf numFmtId="0" fontId="3" fillId="0" borderId="0" xfId="2" applyFont="1" applyFill="1" applyBorder="1" applyAlignment="1">
      <alignment wrapText="1"/>
    </xf>
    <xf numFmtId="0" fontId="3" fillId="0" borderId="0" xfId="5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right"/>
    </xf>
    <xf numFmtId="0" fontId="3" fillId="0" borderId="0" xfId="1" applyNumberFormat="1" applyFont="1" applyFill="1" applyAlignment="1" applyProtection="1">
      <alignment horizontal="right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right" vertical="top" wrapText="1"/>
    </xf>
    <xf numFmtId="0" fontId="3" fillId="0" borderId="1" xfId="2" applyFont="1" applyFill="1" applyBorder="1"/>
    <xf numFmtId="0" fontId="3" fillId="0" borderId="1" xfId="2" applyNumberFormat="1" applyFont="1" applyFill="1" applyBorder="1" applyAlignment="1">
      <alignment horizontal="right"/>
    </xf>
    <xf numFmtId="166" fontId="3" fillId="0" borderId="1" xfId="6" applyNumberFormat="1" applyFont="1" applyFill="1" applyBorder="1" applyAlignment="1">
      <alignment horizontal="right" vertical="top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0" fontId="3" fillId="0" borderId="3" xfId="4" applyNumberFormat="1" applyFont="1" applyFill="1" applyBorder="1" applyAlignment="1" applyProtection="1"/>
    <xf numFmtId="0" fontId="3" fillId="0" borderId="0" xfId="2" applyFont="1" applyFill="1" applyBorder="1" applyAlignment="1">
      <alignment horizontal="right" vertical="top"/>
    </xf>
    <xf numFmtId="0" fontId="3" fillId="0" borderId="0" xfId="4" applyNumberFormat="1" applyFont="1" applyFill="1" applyBorder="1" applyAlignment="1" applyProtection="1">
      <alignment horizontal="right" wrapText="1"/>
    </xf>
    <xf numFmtId="166" fontId="3" fillId="0" borderId="1" xfId="9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>
      <alignment vertical="top" wrapText="1"/>
    </xf>
    <xf numFmtId="0" fontId="3" fillId="0" borderId="0" xfId="7" applyNumberFormat="1" applyFont="1" applyFill="1" applyBorder="1" applyAlignment="1" applyProtection="1">
      <alignment horizontal="center"/>
    </xf>
    <xf numFmtId="0" fontId="3" fillId="0" borderId="2" xfId="7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 2" xfId="5"/>
    <cellStyle name="Normal_budget for 03-04" xfId="6"/>
    <cellStyle name="Normal_BUDGET-2000" xfId="7"/>
    <cellStyle name="Normal_budgetDocNIC02-03" xfId="8"/>
    <cellStyle name="Normal_DEMAND1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m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Dem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1"/>
      <sheetName val="Sheet1"/>
      <sheetName val="Sheet2"/>
      <sheetName val="Sheet3"/>
      <sheetName val="dem22"/>
      <sheetName val="DEMAND21"/>
      <sheetName val="dem15"/>
      <sheetName val="dem2"/>
    </sheetNames>
    <sheetDataSet>
      <sheetData sheetId="0" refreshError="1">
        <row r="11">
          <cell r="E11">
            <v>27345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U227"/>
  <sheetViews>
    <sheetView tabSelected="1" view="pageBreakPreview" zoomScaleNormal="100" zoomScaleSheetLayoutView="100" workbookViewId="0">
      <selection activeCell="I22" sqref="I22"/>
    </sheetView>
  </sheetViews>
  <sheetFormatPr defaultColWidth="11" defaultRowHeight="12.75"/>
  <cols>
    <col min="1" max="1" width="6.42578125" style="7" customWidth="1"/>
    <col min="2" max="2" width="8.140625" style="8" customWidth="1"/>
    <col min="3" max="3" width="34.5703125" style="6" customWidth="1"/>
    <col min="4" max="4" width="8.5703125" style="16" customWidth="1"/>
    <col min="5" max="5" width="9.42578125" style="16" customWidth="1"/>
    <col min="6" max="6" width="8.42578125" style="6" customWidth="1"/>
    <col min="7" max="8" width="8.5703125" style="6" customWidth="1"/>
    <col min="9" max="9" width="8.42578125" style="6" customWidth="1"/>
    <col min="10" max="10" width="8.5703125" style="16" customWidth="1"/>
    <col min="11" max="11" width="9.140625" style="6" customWidth="1"/>
    <col min="12" max="12" width="8.42578125" style="16" customWidth="1"/>
    <col min="13" max="21" width="11" style="5"/>
    <col min="22" max="16384" width="11" style="6"/>
  </cols>
  <sheetData>
    <row r="1" spans="1:12">
      <c r="A1" s="1"/>
      <c r="B1" s="2"/>
      <c r="C1" s="3"/>
      <c r="D1" s="4"/>
      <c r="E1" s="4" t="s">
        <v>119</v>
      </c>
      <c r="F1" s="3"/>
      <c r="G1" s="3"/>
      <c r="H1" s="3"/>
      <c r="I1" s="3"/>
      <c r="J1" s="4"/>
      <c r="K1" s="3"/>
      <c r="L1" s="4"/>
    </row>
    <row r="2" spans="1:12">
      <c r="A2" s="1"/>
      <c r="B2" s="2"/>
      <c r="C2" s="3"/>
      <c r="D2" s="4"/>
      <c r="E2" s="4" t="s">
        <v>0</v>
      </c>
      <c r="F2" s="3"/>
      <c r="G2" s="3"/>
      <c r="H2" s="3"/>
      <c r="I2" s="3"/>
      <c r="J2" s="4"/>
      <c r="K2" s="3"/>
      <c r="L2" s="4"/>
    </row>
    <row r="3" spans="1:12">
      <c r="A3" s="1"/>
      <c r="B3" s="2"/>
      <c r="C3" s="3"/>
      <c r="D3" s="4"/>
      <c r="E3" s="4"/>
      <c r="F3" s="3"/>
      <c r="G3" s="3"/>
      <c r="H3" s="3"/>
      <c r="I3" s="3"/>
      <c r="J3" s="4"/>
      <c r="K3" s="3"/>
      <c r="L3" s="4"/>
    </row>
    <row r="4" spans="1:12">
      <c r="D4" s="9" t="s">
        <v>111</v>
      </c>
      <c r="E4" s="10">
        <v>2059</v>
      </c>
      <c r="F4" s="11" t="s">
        <v>1</v>
      </c>
      <c r="G4" s="12"/>
      <c r="H4" s="12"/>
      <c r="I4" s="12"/>
      <c r="J4" s="13"/>
      <c r="K4" s="12"/>
      <c r="L4" s="13"/>
    </row>
    <row r="5" spans="1:12">
      <c r="D5" s="14" t="s">
        <v>121</v>
      </c>
      <c r="E5" s="10"/>
      <c r="F5" s="11"/>
      <c r="G5" s="12"/>
      <c r="H5" s="12"/>
      <c r="I5" s="12"/>
      <c r="J5" s="13"/>
      <c r="K5" s="12"/>
      <c r="L5" s="13"/>
    </row>
    <row r="6" spans="1:12">
      <c r="D6" s="14" t="s">
        <v>120</v>
      </c>
      <c r="E6" s="15">
        <v>2215</v>
      </c>
      <c r="F6" s="12" t="s">
        <v>2</v>
      </c>
      <c r="G6" s="12"/>
      <c r="H6" s="12"/>
      <c r="I6" s="12"/>
      <c r="J6" s="13"/>
      <c r="K6" s="12"/>
      <c r="L6" s="13"/>
    </row>
    <row r="7" spans="1:12">
      <c r="D7" s="14" t="s">
        <v>120</v>
      </c>
      <c r="E7" s="10">
        <v>2216</v>
      </c>
      <c r="F7" s="11" t="s">
        <v>3</v>
      </c>
      <c r="H7" s="12"/>
      <c r="I7" s="12"/>
      <c r="J7" s="13"/>
      <c r="K7" s="12"/>
      <c r="L7" s="13"/>
    </row>
    <row r="8" spans="1:12">
      <c r="D8" s="14" t="s">
        <v>112</v>
      </c>
      <c r="F8" s="16"/>
      <c r="G8" s="16"/>
      <c r="H8" s="13"/>
      <c r="I8" s="13"/>
      <c r="J8" s="13"/>
      <c r="K8" s="13"/>
      <c r="L8" s="13"/>
    </row>
    <row r="9" spans="1:12">
      <c r="C9" s="12"/>
      <c r="D9" s="14" t="s">
        <v>113</v>
      </c>
      <c r="E9" s="15">
        <v>4215</v>
      </c>
      <c r="F9" s="13" t="s">
        <v>4</v>
      </c>
      <c r="G9" s="16"/>
      <c r="H9" s="13"/>
      <c r="I9" s="13"/>
      <c r="J9" s="13"/>
      <c r="K9" s="13"/>
      <c r="L9" s="13"/>
    </row>
    <row r="10" spans="1:12">
      <c r="A10" s="17" t="s">
        <v>187</v>
      </c>
      <c r="D10" s="13"/>
      <c r="E10" s="18"/>
      <c r="F10" s="16"/>
      <c r="G10" s="13"/>
      <c r="H10" s="13"/>
      <c r="I10" s="13"/>
      <c r="J10" s="13"/>
      <c r="K10" s="13"/>
      <c r="L10" s="13"/>
    </row>
    <row r="11" spans="1:12">
      <c r="A11" s="19"/>
      <c r="D11" s="20"/>
      <c r="E11" s="21" t="s">
        <v>92</v>
      </c>
      <c r="F11" s="21" t="s">
        <v>93</v>
      </c>
      <c r="G11" s="21" t="s">
        <v>12</v>
      </c>
      <c r="H11" s="16"/>
      <c r="I11" s="16"/>
      <c r="K11" s="16"/>
    </row>
    <row r="12" spans="1:12">
      <c r="A12" s="19"/>
      <c r="D12" s="22" t="s">
        <v>5</v>
      </c>
      <c r="E12" s="23">
        <f>L126</f>
        <v>181781</v>
      </c>
      <c r="F12" s="23">
        <f>L215</f>
        <v>736473</v>
      </c>
      <c r="G12" s="23">
        <f>F12+E12</f>
        <v>918254</v>
      </c>
      <c r="H12" s="16"/>
      <c r="I12" s="16"/>
      <c r="K12" s="16"/>
    </row>
    <row r="13" spans="1:12">
      <c r="A13" s="17" t="s">
        <v>91</v>
      </c>
      <c r="C13" s="12"/>
      <c r="F13" s="16"/>
      <c r="G13" s="16"/>
      <c r="H13" s="16"/>
      <c r="I13" s="16"/>
      <c r="K13" s="16"/>
    </row>
    <row r="14" spans="1:12" ht="13.5">
      <c r="C14" s="24"/>
      <c r="D14" s="25"/>
      <c r="E14" s="25"/>
      <c r="F14" s="25"/>
      <c r="G14" s="25"/>
      <c r="H14" s="25"/>
      <c r="I14" s="26"/>
      <c r="J14" s="27"/>
      <c r="K14" s="28"/>
      <c r="L14" s="29" t="s">
        <v>153</v>
      </c>
    </row>
    <row r="15" spans="1:12" s="33" customFormat="1">
      <c r="A15" s="30"/>
      <c r="B15" s="31"/>
      <c r="C15" s="32"/>
      <c r="D15" s="127" t="s">
        <v>6</v>
      </c>
      <c r="E15" s="127"/>
      <c r="F15" s="126" t="s">
        <v>7</v>
      </c>
      <c r="G15" s="126"/>
      <c r="H15" s="126" t="s">
        <v>8</v>
      </c>
      <c r="I15" s="126"/>
      <c r="J15" s="126" t="s">
        <v>7</v>
      </c>
      <c r="K15" s="126"/>
      <c r="L15" s="126"/>
    </row>
    <row r="16" spans="1:12" s="33" customFormat="1">
      <c r="A16" s="34"/>
      <c r="B16" s="35"/>
      <c r="C16" s="32" t="s">
        <v>9</v>
      </c>
      <c r="D16" s="126" t="s">
        <v>154</v>
      </c>
      <c r="E16" s="126"/>
      <c r="F16" s="126" t="s">
        <v>174</v>
      </c>
      <c r="G16" s="126"/>
      <c r="H16" s="126" t="s">
        <v>174</v>
      </c>
      <c r="I16" s="126"/>
      <c r="J16" s="126" t="s">
        <v>186</v>
      </c>
      <c r="K16" s="126"/>
      <c r="L16" s="126"/>
    </row>
    <row r="17" spans="1:21" s="33" customFormat="1">
      <c r="A17" s="36"/>
      <c r="B17" s="37"/>
      <c r="C17" s="38"/>
      <c r="D17" s="39" t="s">
        <v>10</v>
      </c>
      <c r="E17" s="39" t="s">
        <v>11</v>
      </c>
      <c r="F17" s="39" t="s">
        <v>10</v>
      </c>
      <c r="G17" s="39" t="s">
        <v>11</v>
      </c>
      <c r="H17" s="39" t="s">
        <v>10</v>
      </c>
      <c r="I17" s="39" t="s">
        <v>11</v>
      </c>
      <c r="J17" s="39" t="s">
        <v>10</v>
      </c>
      <c r="K17" s="39" t="s">
        <v>11</v>
      </c>
      <c r="L17" s="39" t="s">
        <v>12</v>
      </c>
    </row>
    <row r="18" spans="1:21" s="33" customFormat="1" ht="6.95" customHeight="1">
      <c r="A18" s="34"/>
      <c r="B18" s="35"/>
      <c r="C18" s="40"/>
      <c r="D18" s="41"/>
      <c r="E18" s="41"/>
      <c r="F18" s="41"/>
      <c r="G18" s="41"/>
      <c r="H18" s="41"/>
      <c r="I18" s="41"/>
      <c r="J18" s="41"/>
      <c r="K18" s="41"/>
      <c r="L18" s="41"/>
      <c r="M18" s="42"/>
      <c r="N18" s="42"/>
      <c r="O18" s="42"/>
      <c r="P18" s="42"/>
      <c r="Q18" s="42"/>
      <c r="R18" s="42"/>
      <c r="S18" s="42"/>
      <c r="T18" s="42"/>
      <c r="U18" s="42"/>
    </row>
    <row r="19" spans="1:21">
      <c r="A19" s="43"/>
      <c r="B19" s="44"/>
      <c r="C19" s="45" t="s">
        <v>13</v>
      </c>
      <c r="D19" s="46"/>
      <c r="E19" s="46"/>
      <c r="F19" s="46"/>
      <c r="G19" s="46"/>
      <c r="H19" s="46"/>
      <c r="I19" s="46"/>
      <c r="J19" s="46"/>
      <c r="K19" s="46"/>
      <c r="L19" s="46"/>
    </row>
    <row r="20" spans="1:21">
      <c r="A20" s="47" t="s">
        <v>14</v>
      </c>
      <c r="B20" s="48">
        <v>2059</v>
      </c>
      <c r="C20" s="49" t="s">
        <v>1</v>
      </c>
      <c r="D20" s="46"/>
      <c r="E20" s="46"/>
      <c r="F20" s="46"/>
      <c r="G20" s="46"/>
      <c r="H20" s="46"/>
      <c r="I20" s="46"/>
      <c r="J20" s="46"/>
      <c r="K20" s="46"/>
      <c r="L20" s="46"/>
    </row>
    <row r="21" spans="1:21">
      <c r="A21" s="50"/>
      <c r="B21" s="51">
        <v>1</v>
      </c>
      <c r="C21" s="52" t="s">
        <v>15</v>
      </c>
      <c r="D21" s="46"/>
      <c r="E21" s="46"/>
      <c r="F21" s="46"/>
      <c r="G21" s="46"/>
      <c r="H21" s="46"/>
      <c r="I21" s="46"/>
      <c r="J21" s="46"/>
      <c r="K21" s="46"/>
      <c r="L21" s="46"/>
    </row>
    <row r="22" spans="1:21">
      <c r="A22" s="50"/>
      <c r="B22" s="53">
        <v>1.0529999999999999</v>
      </c>
      <c r="C22" s="49" t="s">
        <v>16</v>
      </c>
      <c r="D22" s="46"/>
      <c r="E22" s="46"/>
      <c r="F22" s="46"/>
      <c r="G22" s="46"/>
      <c r="H22" s="46"/>
      <c r="I22" s="46"/>
      <c r="J22" s="46"/>
      <c r="K22" s="46"/>
      <c r="L22" s="46"/>
    </row>
    <row r="23" spans="1:21">
      <c r="A23" s="50"/>
      <c r="B23" s="54">
        <v>60</v>
      </c>
      <c r="C23" s="52" t="s">
        <v>70</v>
      </c>
      <c r="D23" s="46"/>
      <c r="E23" s="46"/>
      <c r="F23" s="46"/>
      <c r="G23" s="46"/>
      <c r="H23" s="46"/>
      <c r="I23" s="46"/>
      <c r="J23" s="46"/>
      <c r="K23" s="46"/>
      <c r="L23" s="46"/>
    </row>
    <row r="24" spans="1:21" ht="25.5">
      <c r="A24" s="50"/>
      <c r="B24" s="55" t="s">
        <v>66</v>
      </c>
      <c r="C24" s="52" t="s">
        <v>65</v>
      </c>
      <c r="D24" s="46"/>
      <c r="E24" s="46"/>
      <c r="F24" s="46"/>
      <c r="G24" s="46"/>
      <c r="H24" s="46"/>
      <c r="I24" s="46"/>
      <c r="J24" s="46"/>
      <c r="K24" s="46"/>
      <c r="L24" s="46"/>
    </row>
    <row r="25" spans="1:21">
      <c r="A25" s="50"/>
      <c r="B25" s="54" t="s">
        <v>72</v>
      </c>
      <c r="C25" s="52" t="s">
        <v>71</v>
      </c>
      <c r="D25" s="56">
        <v>0</v>
      </c>
      <c r="E25" s="57">
        <v>4363</v>
      </c>
      <c r="F25" s="56">
        <v>0</v>
      </c>
      <c r="G25" s="46">
        <v>6165</v>
      </c>
      <c r="H25" s="56">
        <v>0</v>
      </c>
      <c r="I25" s="46">
        <v>6165</v>
      </c>
      <c r="J25" s="56">
        <v>0</v>
      </c>
      <c r="K25" s="46">
        <v>7490</v>
      </c>
      <c r="L25" s="46">
        <f>SUM(J25:K25)</f>
        <v>7490</v>
      </c>
    </row>
    <row r="26" spans="1:21">
      <c r="A26" s="50" t="s">
        <v>12</v>
      </c>
      <c r="B26" s="54">
        <v>60</v>
      </c>
      <c r="C26" s="52" t="s">
        <v>70</v>
      </c>
      <c r="D26" s="58">
        <f t="shared" ref="D26:J26" si="0">SUM(D25:D25)</f>
        <v>0</v>
      </c>
      <c r="E26" s="59">
        <f t="shared" si="0"/>
        <v>4363</v>
      </c>
      <c r="F26" s="58">
        <f t="shared" si="0"/>
        <v>0</v>
      </c>
      <c r="G26" s="59">
        <f t="shared" si="0"/>
        <v>6165</v>
      </c>
      <c r="H26" s="58">
        <f t="shared" si="0"/>
        <v>0</v>
      </c>
      <c r="I26" s="59">
        <f t="shared" si="0"/>
        <v>6165</v>
      </c>
      <c r="J26" s="58">
        <f t="shared" si="0"/>
        <v>0</v>
      </c>
      <c r="K26" s="59">
        <f>SUM(K25:K25)</f>
        <v>7490</v>
      </c>
      <c r="L26" s="59">
        <f>SUM(J26:K26)</f>
        <v>7490</v>
      </c>
    </row>
    <row r="27" spans="1:21" ht="6.75" customHeight="1">
      <c r="A27" s="50"/>
      <c r="B27" s="54"/>
      <c r="C27" s="52"/>
      <c r="D27" s="46"/>
      <c r="E27" s="46"/>
      <c r="F27" s="46"/>
      <c r="G27" s="46"/>
      <c r="H27" s="46"/>
      <c r="I27" s="46"/>
      <c r="J27" s="46"/>
      <c r="K27" s="46"/>
      <c r="L27" s="46"/>
    </row>
    <row r="28" spans="1:21">
      <c r="A28" s="50"/>
      <c r="B28" s="54">
        <v>61</v>
      </c>
      <c r="C28" s="52" t="s">
        <v>73</v>
      </c>
      <c r="D28" s="46"/>
      <c r="E28" s="46"/>
      <c r="F28" s="46"/>
      <c r="G28" s="46"/>
      <c r="H28" s="46"/>
      <c r="I28" s="46"/>
      <c r="J28" s="46"/>
      <c r="K28" s="46"/>
      <c r="L28" s="46"/>
    </row>
    <row r="29" spans="1:21" ht="25.5">
      <c r="A29" s="50"/>
      <c r="B29" s="55" t="s">
        <v>66</v>
      </c>
      <c r="C29" s="52" t="s">
        <v>65</v>
      </c>
      <c r="D29" s="46"/>
      <c r="E29" s="46"/>
      <c r="F29" s="46"/>
      <c r="G29" s="46"/>
      <c r="H29" s="46"/>
      <c r="I29" s="46"/>
      <c r="J29" s="46"/>
      <c r="K29" s="46"/>
      <c r="L29" s="46"/>
    </row>
    <row r="30" spans="1:21">
      <c r="A30" s="50"/>
      <c r="B30" s="54" t="s">
        <v>75</v>
      </c>
      <c r="C30" s="52" t="s">
        <v>74</v>
      </c>
      <c r="D30" s="56">
        <v>0</v>
      </c>
      <c r="E30" s="57">
        <v>4049</v>
      </c>
      <c r="F30" s="56">
        <v>0</v>
      </c>
      <c r="G30" s="46">
        <v>4050</v>
      </c>
      <c r="H30" s="56">
        <v>0</v>
      </c>
      <c r="I30" s="46">
        <v>4050</v>
      </c>
      <c r="J30" s="56">
        <v>0</v>
      </c>
      <c r="K30" s="46">
        <v>4050</v>
      </c>
      <c r="L30" s="46">
        <f>SUM(J30:K30)</f>
        <v>4050</v>
      </c>
    </row>
    <row r="31" spans="1:21" ht="6.95" customHeight="1">
      <c r="A31" s="50"/>
      <c r="B31" s="54"/>
      <c r="C31" s="52"/>
      <c r="D31" s="46"/>
      <c r="E31" s="46"/>
      <c r="F31" s="46"/>
      <c r="G31" s="46"/>
      <c r="H31" s="46"/>
      <c r="I31" s="46"/>
      <c r="J31" s="46"/>
      <c r="K31" s="46"/>
      <c r="L31" s="46"/>
    </row>
    <row r="32" spans="1:21" ht="25.5">
      <c r="A32" s="50"/>
      <c r="B32" s="55" t="s">
        <v>67</v>
      </c>
      <c r="C32" s="52" t="s">
        <v>128</v>
      </c>
      <c r="D32" s="60"/>
      <c r="E32" s="60"/>
      <c r="F32" s="60"/>
      <c r="G32" s="60"/>
      <c r="H32" s="60"/>
      <c r="I32" s="60"/>
      <c r="J32" s="60"/>
      <c r="K32" s="60"/>
      <c r="L32" s="60"/>
    </row>
    <row r="33" spans="1:21">
      <c r="A33" s="50"/>
      <c r="B33" s="54" t="s">
        <v>76</v>
      </c>
      <c r="C33" s="52" t="s">
        <v>74</v>
      </c>
      <c r="D33" s="56">
        <v>0</v>
      </c>
      <c r="E33" s="57">
        <v>770</v>
      </c>
      <c r="F33" s="61">
        <v>0</v>
      </c>
      <c r="G33" s="60">
        <v>770</v>
      </c>
      <c r="H33" s="61">
        <v>0</v>
      </c>
      <c r="I33" s="60">
        <v>770</v>
      </c>
      <c r="J33" s="61">
        <v>0</v>
      </c>
      <c r="K33" s="60">
        <v>770</v>
      </c>
      <c r="L33" s="60">
        <f>SUM(J33:K33)</f>
        <v>770</v>
      </c>
    </row>
    <row r="34" spans="1:21" ht="6.95" customHeight="1">
      <c r="A34" s="50"/>
      <c r="B34" s="54"/>
      <c r="C34" s="52"/>
      <c r="D34" s="61"/>
      <c r="E34" s="57"/>
      <c r="F34" s="61"/>
      <c r="G34" s="60"/>
      <c r="H34" s="61"/>
      <c r="I34" s="60"/>
      <c r="J34" s="61"/>
      <c r="K34" s="60"/>
      <c r="L34" s="60"/>
    </row>
    <row r="35" spans="1:21" ht="25.5">
      <c r="A35" s="50"/>
      <c r="B35" s="55" t="s">
        <v>68</v>
      </c>
      <c r="C35" s="52" t="s">
        <v>130</v>
      </c>
      <c r="D35" s="60"/>
      <c r="E35" s="60"/>
      <c r="F35" s="60"/>
      <c r="G35" s="60"/>
      <c r="H35" s="60"/>
      <c r="I35" s="60"/>
      <c r="J35" s="60"/>
      <c r="K35" s="60"/>
      <c r="L35" s="60"/>
    </row>
    <row r="36" spans="1:21">
      <c r="A36" s="62"/>
      <c r="B36" s="118" t="s">
        <v>77</v>
      </c>
      <c r="C36" s="63" t="s">
        <v>74</v>
      </c>
      <c r="D36" s="64">
        <v>0</v>
      </c>
      <c r="E36" s="111">
        <v>166</v>
      </c>
      <c r="F36" s="64">
        <v>0</v>
      </c>
      <c r="G36" s="65">
        <v>726</v>
      </c>
      <c r="H36" s="64">
        <v>0</v>
      </c>
      <c r="I36" s="65">
        <v>726</v>
      </c>
      <c r="J36" s="64">
        <v>0</v>
      </c>
      <c r="K36" s="65">
        <v>726</v>
      </c>
      <c r="L36" s="65">
        <f>SUM(J36:K36)</f>
        <v>726</v>
      </c>
    </row>
    <row r="37" spans="1:21" ht="3" customHeight="1">
      <c r="A37" s="50"/>
      <c r="B37" s="54"/>
      <c r="C37" s="52"/>
      <c r="D37" s="60"/>
      <c r="E37" s="60"/>
      <c r="F37" s="60"/>
      <c r="G37" s="60"/>
      <c r="H37" s="60"/>
      <c r="I37" s="60"/>
      <c r="J37" s="60"/>
      <c r="K37" s="60"/>
      <c r="L37" s="60"/>
    </row>
    <row r="38" spans="1:21" ht="25.5">
      <c r="A38" s="50"/>
      <c r="B38" s="55" t="s">
        <v>69</v>
      </c>
      <c r="C38" s="52" t="s">
        <v>129</v>
      </c>
      <c r="D38" s="46"/>
      <c r="E38" s="46"/>
      <c r="F38" s="46"/>
      <c r="G38" s="46"/>
      <c r="H38" s="46"/>
      <c r="I38" s="46"/>
      <c r="J38" s="46"/>
      <c r="K38" s="46"/>
      <c r="L38" s="46"/>
    </row>
    <row r="39" spans="1:21">
      <c r="A39" s="50"/>
      <c r="B39" s="54" t="s">
        <v>78</v>
      </c>
      <c r="C39" s="52" t="s">
        <v>74</v>
      </c>
      <c r="D39" s="56">
        <v>0</v>
      </c>
      <c r="E39" s="57">
        <v>850</v>
      </c>
      <c r="F39" s="56">
        <v>0</v>
      </c>
      <c r="G39" s="46">
        <v>850</v>
      </c>
      <c r="H39" s="56">
        <v>0</v>
      </c>
      <c r="I39" s="46">
        <v>850</v>
      </c>
      <c r="J39" s="56">
        <v>0</v>
      </c>
      <c r="K39" s="46">
        <v>850</v>
      </c>
      <c r="L39" s="46">
        <f>SUM(J39:K39)</f>
        <v>850</v>
      </c>
    </row>
    <row r="40" spans="1:21">
      <c r="A40" s="50" t="s">
        <v>12</v>
      </c>
      <c r="B40" s="54">
        <v>61</v>
      </c>
      <c r="C40" s="52" t="s">
        <v>73</v>
      </c>
      <c r="D40" s="58">
        <f t="shared" ref="D40:J40" si="1">SUM(D30:D39)</f>
        <v>0</v>
      </c>
      <c r="E40" s="59">
        <f t="shared" si="1"/>
        <v>5835</v>
      </c>
      <c r="F40" s="58">
        <f t="shared" si="1"/>
        <v>0</v>
      </c>
      <c r="G40" s="59">
        <f t="shared" si="1"/>
        <v>6396</v>
      </c>
      <c r="H40" s="58">
        <f t="shared" si="1"/>
        <v>0</v>
      </c>
      <c r="I40" s="59">
        <f t="shared" si="1"/>
        <v>6396</v>
      </c>
      <c r="J40" s="58">
        <f t="shared" si="1"/>
        <v>0</v>
      </c>
      <c r="K40" s="59">
        <f>SUM(K30:K39)</f>
        <v>6396</v>
      </c>
      <c r="L40" s="59">
        <f>SUM(J40:K40)</f>
        <v>6396</v>
      </c>
    </row>
    <row r="41" spans="1:21" s="68" customFormat="1">
      <c r="A41" s="47" t="s">
        <v>12</v>
      </c>
      <c r="B41" s="53">
        <v>1.0529999999999999</v>
      </c>
      <c r="C41" s="49" t="s">
        <v>16</v>
      </c>
      <c r="D41" s="58">
        <f t="shared" ref="D41:L41" si="2">D40+D26</f>
        <v>0</v>
      </c>
      <c r="E41" s="66">
        <f t="shared" si="2"/>
        <v>10198</v>
      </c>
      <c r="F41" s="58">
        <f t="shared" si="2"/>
        <v>0</v>
      </c>
      <c r="G41" s="66">
        <f t="shared" si="2"/>
        <v>12561</v>
      </c>
      <c r="H41" s="58">
        <f t="shared" si="2"/>
        <v>0</v>
      </c>
      <c r="I41" s="66">
        <f t="shared" si="2"/>
        <v>12561</v>
      </c>
      <c r="J41" s="58">
        <f t="shared" si="2"/>
        <v>0</v>
      </c>
      <c r="K41" s="66">
        <f>K40+K26</f>
        <v>13886</v>
      </c>
      <c r="L41" s="66">
        <f t="shared" si="2"/>
        <v>13886</v>
      </c>
      <c r="M41" s="67"/>
      <c r="N41" s="67"/>
      <c r="O41" s="67"/>
      <c r="P41" s="67"/>
      <c r="Q41" s="67"/>
      <c r="R41" s="67"/>
      <c r="S41" s="67"/>
      <c r="T41" s="67"/>
      <c r="U41" s="67"/>
    </row>
    <row r="42" spans="1:21">
      <c r="A42" s="47" t="s">
        <v>12</v>
      </c>
      <c r="B42" s="48">
        <v>2059</v>
      </c>
      <c r="C42" s="49" t="s">
        <v>1</v>
      </c>
      <c r="D42" s="58">
        <f t="shared" ref="D42:J42" si="3">D41</f>
        <v>0</v>
      </c>
      <c r="E42" s="66">
        <f t="shared" si="3"/>
        <v>10198</v>
      </c>
      <c r="F42" s="58">
        <f t="shared" si="3"/>
        <v>0</v>
      </c>
      <c r="G42" s="66">
        <f t="shared" si="3"/>
        <v>12561</v>
      </c>
      <c r="H42" s="58">
        <f t="shared" si="3"/>
        <v>0</v>
      </c>
      <c r="I42" s="66">
        <f t="shared" si="3"/>
        <v>12561</v>
      </c>
      <c r="J42" s="58">
        <f t="shared" si="3"/>
        <v>0</v>
      </c>
      <c r="K42" s="66">
        <f>K41</f>
        <v>13886</v>
      </c>
      <c r="L42" s="66">
        <f>SUM(J42:K42)</f>
        <v>13886</v>
      </c>
    </row>
    <row r="43" spans="1:21" ht="9" customHeight="1">
      <c r="A43" s="47"/>
      <c r="B43" s="48"/>
      <c r="C43" s="52"/>
      <c r="D43" s="69"/>
      <c r="E43" s="60"/>
      <c r="F43" s="69"/>
      <c r="G43" s="60"/>
      <c r="H43" s="69"/>
      <c r="I43" s="60"/>
      <c r="J43" s="69"/>
      <c r="K43" s="60"/>
      <c r="L43" s="60"/>
    </row>
    <row r="44" spans="1:21">
      <c r="A44" s="47" t="s">
        <v>14</v>
      </c>
      <c r="B44" s="70">
        <v>2215</v>
      </c>
      <c r="C44" s="71" t="s">
        <v>2</v>
      </c>
      <c r="D44" s="72"/>
      <c r="E44" s="72"/>
      <c r="F44" s="72"/>
      <c r="G44" s="72"/>
      <c r="H44" s="72"/>
      <c r="I44" s="72"/>
      <c r="J44" s="72"/>
      <c r="K44" s="72"/>
      <c r="L44" s="72"/>
    </row>
    <row r="45" spans="1:21">
      <c r="A45" s="47"/>
      <c r="B45" s="73">
        <v>1</v>
      </c>
      <c r="C45" s="74" t="s">
        <v>48</v>
      </c>
      <c r="D45" s="72"/>
      <c r="E45" s="72"/>
      <c r="F45" s="72"/>
      <c r="G45" s="72"/>
      <c r="H45" s="72"/>
      <c r="I45" s="72"/>
      <c r="J45" s="72"/>
      <c r="K45" s="72"/>
      <c r="L45" s="72"/>
    </row>
    <row r="46" spans="1:21">
      <c r="A46" s="47"/>
      <c r="B46" s="53">
        <v>1.0009999999999999</v>
      </c>
      <c r="C46" s="71" t="s">
        <v>40</v>
      </c>
      <c r="D46" s="72"/>
      <c r="E46" s="72"/>
      <c r="F46" s="72"/>
      <c r="G46" s="72"/>
      <c r="H46" s="72"/>
      <c r="I46" s="72"/>
      <c r="J46" s="72"/>
      <c r="K46" s="72"/>
      <c r="L46" s="72"/>
    </row>
    <row r="47" spans="1:21">
      <c r="A47" s="47"/>
      <c r="B47" s="51">
        <v>34</v>
      </c>
      <c r="C47" s="52" t="s">
        <v>132</v>
      </c>
      <c r="D47" s="72"/>
      <c r="E47" s="72"/>
      <c r="F47" s="72"/>
      <c r="G47" s="72"/>
      <c r="H47" s="72"/>
      <c r="I47" s="72"/>
      <c r="J47" s="72"/>
      <c r="K47" s="72"/>
      <c r="L47" s="72"/>
    </row>
    <row r="48" spans="1:21">
      <c r="A48" s="47"/>
      <c r="B48" s="51">
        <v>44</v>
      </c>
      <c r="C48" s="52" t="s">
        <v>23</v>
      </c>
      <c r="D48" s="72"/>
      <c r="E48" s="72"/>
      <c r="F48" s="72"/>
      <c r="G48" s="72"/>
      <c r="H48" s="72"/>
      <c r="I48" s="72"/>
      <c r="J48" s="72"/>
      <c r="K48" s="72"/>
      <c r="L48" s="72"/>
    </row>
    <row r="49" spans="1:12">
      <c r="A49" s="47"/>
      <c r="B49" s="75" t="s">
        <v>24</v>
      </c>
      <c r="C49" s="74" t="s">
        <v>114</v>
      </c>
      <c r="D49" s="72">
        <v>15539</v>
      </c>
      <c r="E49" s="57">
        <v>29318</v>
      </c>
      <c r="F49" s="110">
        <v>17003</v>
      </c>
      <c r="G49" s="60">
        <v>32028</v>
      </c>
      <c r="H49" s="46">
        <v>17003</v>
      </c>
      <c r="I49" s="46">
        <v>32028</v>
      </c>
      <c r="J49" s="110">
        <v>17003</v>
      </c>
      <c r="K49" s="60">
        <f>34834+424</f>
        <v>35258</v>
      </c>
      <c r="L49" s="46">
        <f t="shared" ref="L49:L55" si="4">SUM(J49:K49)</f>
        <v>52261</v>
      </c>
    </row>
    <row r="50" spans="1:12">
      <c r="A50" s="47"/>
      <c r="B50" s="75" t="s">
        <v>25</v>
      </c>
      <c r="C50" s="74" t="s">
        <v>71</v>
      </c>
      <c r="D50" s="76">
        <v>0</v>
      </c>
      <c r="E50" s="57">
        <v>551</v>
      </c>
      <c r="F50" s="56">
        <v>0</v>
      </c>
      <c r="G50" s="60">
        <v>748</v>
      </c>
      <c r="H50" s="56">
        <v>0</v>
      </c>
      <c r="I50" s="60">
        <v>748</v>
      </c>
      <c r="J50" s="56">
        <v>0</v>
      </c>
      <c r="K50" s="60">
        <v>1113</v>
      </c>
      <c r="L50" s="60">
        <f t="shared" si="4"/>
        <v>1113</v>
      </c>
    </row>
    <row r="51" spans="1:12">
      <c r="A51" s="47"/>
      <c r="B51" s="75" t="s">
        <v>26</v>
      </c>
      <c r="C51" s="74" t="s">
        <v>27</v>
      </c>
      <c r="D51" s="56">
        <v>0</v>
      </c>
      <c r="E51" s="57">
        <v>137</v>
      </c>
      <c r="F51" s="110">
        <v>200</v>
      </c>
      <c r="G51" s="60">
        <v>100</v>
      </c>
      <c r="H51" s="110">
        <v>200</v>
      </c>
      <c r="I51" s="46">
        <v>100</v>
      </c>
      <c r="J51" s="110">
        <v>200</v>
      </c>
      <c r="K51" s="60">
        <v>100</v>
      </c>
      <c r="L51" s="46">
        <f t="shared" si="4"/>
        <v>300</v>
      </c>
    </row>
    <row r="52" spans="1:12">
      <c r="A52" s="47"/>
      <c r="B52" s="75" t="s">
        <v>28</v>
      </c>
      <c r="C52" s="74" t="s">
        <v>29</v>
      </c>
      <c r="D52" s="76">
        <v>0</v>
      </c>
      <c r="E52" s="57">
        <v>1930</v>
      </c>
      <c r="F52" s="57">
        <v>1450</v>
      </c>
      <c r="G52" s="60">
        <v>370</v>
      </c>
      <c r="H52" s="57">
        <v>1450</v>
      </c>
      <c r="I52" s="60">
        <v>370</v>
      </c>
      <c r="J52" s="57">
        <v>1050</v>
      </c>
      <c r="K52" s="60">
        <v>370</v>
      </c>
      <c r="L52" s="60">
        <f t="shared" si="4"/>
        <v>1420</v>
      </c>
    </row>
    <row r="53" spans="1:12">
      <c r="A53" s="47"/>
      <c r="B53" s="75" t="s">
        <v>30</v>
      </c>
      <c r="C53" s="74" t="s">
        <v>31</v>
      </c>
      <c r="D53" s="119">
        <v>700</v>
      </c>
      <c r="E53" s="61">
        <v>0</v>
      </c>
      <c r="F53" s="57">
        <v>200</v>
      </c>
      <c r="G53" s="61">
        <v>0</v>
      </c>
      <c r="H53" s="57">
        <v>200</v>
      </c>
      <c r="I53" s="61">
        <v>0</v>
      </c>
      <c r="J53" s="57">
        <v>400</v>
      </c>
      <c r="K53" s="61">
        <v>0</v>
      </c>
      <c r="L53" s="57">
        <f t="shared" si="4"/>
        <v>400</v>
      </c>
    </row>
    <row r="54" spans="1:12">
      <c r="A54" s="47"/>
      <c r="B54" s="75" t="s">
        <v>32</v>
      </c>
      <c r="C54" s="74" t="s">
        <v>33</v>
      </c>
      <c r="D54" s="61">
        <v>0</v>
      </c>
      <c r="E54" s="57">
        <v>1307</v>
      </c>
      <c r="F54" s="57">
        <v>800</v>
      </c>
      <c r="G54" s="60">
        <v>476</v>
      </c>
      <c r="H54" s="57">
        <v>800</v>
      </c>
      <c r="I54" s="60">
        <v>476</v>
      </c>
      <c r="J54" s="57">
        <v>1000</v>
      </c>
      <c r="K54" s="60">
        <v>476</v>
      </c>
      <c r="L54" s="60">
        <f t="shared" si="4"/>
        <v>1476</v>
      </c>
    </row>
    <row r="55" spans="1:12" ht="25.5">
      <c r="A55" s="99" t="s">
        <v>201</v>
      </c>
      <c r="B55" s="75" t="s">
        <v>176</v>
      </c>
      <c r="C55" s="74" t="s">
        <v>175</v>
      </c>
      <c r="D55" s="57">
        <v>7199</v>
      </c>
      <c r="E55" s="61">
        <v>0</v>
      </c>
      <c r="F55" s="57">
        <v>10800</v>
      </c>
      <c r="G55" s="61">
        <v>0</v>
      </c>
      <c r="H55" s="60">
        <v>10800</v>
      </c>
      <c r="I55" s="61">
        <v>0</v>
      </c>
      <c r="J55" s="57">
        <f>12484+3444</f>
        <v>15928</v>
      </c>
      <c r="K55" s="61">
        <v>0</v>
      </c>
      <c r="L55" s="57">
        <f t="shared" si="4"/>
        <v>15928</v>
      </c>
    </row>
    <row r="56" spans="1:12">
      <c r="A56" s="47" t="s">
        <v>12</v>
      </c>
      <c r="B56" s="51">
        <v>44</v>
      </c>
      <c r="C56" s="52" t="s">
        <v>23</v>
      </c>
      <c r="D56" s="79">
        <f t="shared" ref="D56:L56" si="5">SUM(D49:D55)</f>
        <v>23438</v>
      </c>
      <c r="E56" s="79">
        <f t="shared" si="5"/>
        <v>33243</v>
      </c>
      <c r="F56" s="79">
        <f t="shared" si="5"/>
        <v>30453</v>
      </c>
      <c r="G56" s="79">
        <f t="shared" si="5"/>
        <v>33722</v>
      </c>
      <c r="H56" s="79">
        <f t="shared" si="5"/>
        <v>30453</v>
      </c>
      <c r="I56" s="79">
        <f t="shared" si="5"/>
        <v>33722</v>
      </c>
      <c r="J56" s="79">
        <f t="shared" si="5"/>
        <v>35581</v>
      </c>
      <c r="K56" s="79">
        <f>SUM(K49:K55)</f>
        <v>37317</v>
      </c>
      <c r="L56" s="79">
        <f t="shared" si="5"/>
        <v>72898</v>
      </c>
    </row>
    <row r="57" spans="1:12" ht="9" customHeight="1">
      <c r="A57" s="47"/>
      <c r="B57" s="75"/>
      <c r="C57" s="74"/>
      <c r="D57" s="72"/>
      <c r="E57" s="46"/>
      <c r="F57" s="60"/>
      <c r="G57" s="46"/>
      <c r="H57" s="60"/>
      <c r="I57" s="46"/>
      <c r="J57" s="60"/>
      <c r="K57" s="46"/>
      <c r="L57" s="46"/>
    </row>
    <row r="58" spans="1:12">
      <c r="A58" s="47"/>
      <c r="B58" s="51">
        <v>53</v>
      </c>
      <c r="C58" s="74" t="s">
        <v>180</v>
      </c>
      <c r="D58" s="72"/>
      <c r="E58" s="46"/>
      <c r="F58" s="60"/>
      <c r="G58" s="46"/>
      <c r="H58" s="60"/>
      <c r="I58" s="46"/>
      <c r="J58" s="60"/>
      <c r="K58" s="46"/>
      <c r="L58" s="46"/>
    </row>
    <row r="59" spans="1:12">
      <c r="A59" s="47"/>
      <c r="B59" s="75" t="s">
        <v>34</v>
      </c>
      <c r="C59" s="74" t="s">
        <v>114</v>
      </c>
      <c r="D59" s="46">
        <v>3032</v>
      </c>
      <c r="E59" s="56">
        <v>0</v>
      </c>
      <c r="F59" s="57">
        <v>3104</v>
      </c>
      <c r="G59" s="56">
        <v>0</v>
      </c>
      <c r="H59" s="60">
        <v>3104</v>
      </c>
      <c r="I59" s="56">
        <v>0</v>
      </c>
      <c r="J59" s="57">
        <v>3104</v>
      </c>
      <c r="K59" s="56">
        <v>0</v>
      </c>
      <c r="L59" s="110">
        <f>SUM(J59:K59)</f>
        <v>3104</v>
      </c>
    </row>
    <row r="60" spans="1:12">
      <c r="A60" s="47"/>
      <c r="B60" s="75" t="s">
        <v>35</v>
      </c>
      <c r="C60" s="74" t="s">
        <v>27</v>
      </c>
      <c r="D60" s="56">
        <v>0</v>
      </c>
      <c r="E60" s="56">
        <v>0</v>
      </c>
      <c r="F60" s="57">
        <v>100</v>
      </c>
      <c r="G60" s="56">
        <v>0</v>
      </c>
      <c r="H60" s="57">
        <v>100</v>
      </c>
      <c r="I60" s="56">
        <v>0</v>
      </c>
      <c r="J60" s="57">
        <v>100</v>
      </c>
      <c r="K60" s="56">
        <v>0</v>
      </c>
      <c r="L60" s="110">
        <f>SUM(J60:K60)</f>
        <v>100</v>
      </c>
    </row>
    <row r="61" spans="1:12">
      <c r="A61" s="47"/>
      <c r="B61" s="75" t="s">
        <v>36</v>
      </c>
      <c r="C61" s="74" t="s">
        <v>29</v>
      </c>
      <c r="D61" s="56">
        <v>0</v>
      </c>
      <c r="E61" s="56">
        <v>0</v>
      </c>
      <c r="F61" s="57">
        <v>250</v>
      </c>
      <c r="G61" s="56">
        <v>0</v>
      </c>
      <c r="H61" s="57">
        <v>250</v>
      </c>
      <c r="I61" s="56">
        <v>0</v>
      </c>
      <c r="J61" s="57">
        <v>250</v>
      </c>
      <c r="K61" s="56">
        <v>0</v>
      </c>
      <c r="L61" s="110">
        <f>SUM(J61:K61)</f>
        <v>250</v>
      </c>
    </row>
    <row r="62" spans="1:12">
      <c r="A62" s="47" t="s">
        <v>12</v>
      </c>
      <c r="B62" s="51">
        <v>53</v>
      </c>
      <c r="C62" s="74" t="s">
        <v>180</v>
      </c>
      <c r="D62" s="80">
        <f t="shared" ref="D62:J62" si="6">SUM(D59:D61)</f>
        <v>3032</v>
      </c>
      <c r="E62" s="81">
        <f t="shared" si="6"/>
        <v>0</v>
      </c>
      <c r="F62" s="79">
        <f t="shared" si="6"/>
        <v>3454</v>
      </c>
      <c r="G62" s="81">
        <f t="shared" si="6"/>
        <v>0</v>
      </c>
      <c r="H62" s="80">
        <f t="shared" si="6"/>
        <v>3454</v>
      </c>
      <c r="I62" s="81">
        <f t="shared" si="6"/>
        <v>0</v>
      </c>
      <c r="J62" s="79">
        <f t="shared" si="6"/>
        <v>3454</v>
      </c>
      <c r="K62" s="81">
        <f>SUM(K59:K61)</f>
        <v>0</v>
      </c>
      <c r="L62" s="79">
        <f>SUM(J62:K62)</f>
        <v>3454</v>
      </c>
    </row>
    <row r="63" spans="1:12" ht="9" customHeight="1">
      <c r="A63" s="47"/>
      <c r="B63" s="75"/>
      <c r="C63" s="74"/>
      <c r="D63" s="82"/>
      <c r="E63" s="60"/>
      <c r="F63" s="60"/>
      <c r="G63" s="60"/>
      <c r="H63" s="60"/>
      <c r="I63" s="60"/>
      <c r="J63" s="60"/>
      <c r="K63" s="60"/>
      <c r="L63" s="60"/>
    </row>
    <row r="64" spans="1:12">
      <c r="A64" s="47"/>
      <c r="B64" s="51">
        <v>56</v>
      </c>
      <c r="C64" s="74" t="s">
        <v>181</v>
      </c>
      <c r="D64" s="82"/>
      <c r="E64" s="60"/>
      <c r="F64" s="60"/>
      <c r="G64" s="60"/>
      <c r="H64" s="60"/>
      <c r="I64" s="60"/>
      <c r="J64" s="60"/>
      <c r="K64" s="60"/>
      <c r="L64" s="60"/>
    </row>
    <row r="65" spans="1:12">
      <c r="A65" s="47"/>
      <c r="B65" s="75" t="s">
        <v>37</v>
      </c>
      <c r="C65" s="74" t="s">
        <v>114</v>
      </c>
      <c r="D65" s="110">
        <v>544</v>
      </c>
      <c r="E65" s="57">
        <v>7436</v>
      </c>
      <c r="F65" s="57">
        <v>2393</v>
      </c>
      <c r="G65" s="60">
        <v>7537</v>
      </c>
      <c r="H65" s="57">
        <v>2393</v>
      </c>
      <c r="I65" s="60">
        <v>7537</v>
      </c>
      <c r="J65" s="57">
        <v>2393</v>
      </c>
      <c r="K65" s="60">
        <v>8975</v>
      </c>
      <c r="L65" s="60">
        <f>SUM(J65:K65)</f>
        <v>11368</v>
      </c>
    </row>
    <row r="66" spans="1:12">
      <c r="A66" s="47"/>
      <c r="B66" s="75" t="s">
        <v>38</v>
      </c>
      <c r="C66" s="74" t="s">
        <v>27</v>
      </c>
      <c r="D66" s="61">
        <v>0</v>
      </c>
      <c r="E66" s="57">
        <v>250</v>
      </c>
      <c r="F66" s="61">
        <v>0</v>
      </c>
      <c r="G66" s="60">
        <v>250</v>
      </c>
      <c r="H66" s="61">
        <v>0</v>
      </c>
      <c r="I66" s="60">
        <v>250</v>
      </c>
      <c r="J66" s="61">
        <v>0</v>
      </c>
      <c r="K66" s="60">
        <v>250</v>
      </c>
      <c r="L66" s="60">
        <f>SUM(J66:K66)</f>
        <v>250</v>
      </c>
    </row>
    <row r="67" spans="1:12">
      <c r="A67" s="47"/>
      <c r="B67" s="75" t="s">
        <v>39</v>
      </c>
      <c r="C67" s="74" t="s">
        <v>29</v>
      </c>
      <c r="D67" s="64">
        <v>0</v>
      </c>
      <c r="E67" s="111">
        <v>183</v>
      </c>
      <c r="F67" s="64">
        <v>0</v>
      </c>
      <c r="G67" s="65">
        <v>183</v>
      </c>
      <c r="H67" s="64">
        <v>0</v>
      </c>
      <c r="I67" s="65">
        <v>183</v>
      </c>
      <c r="J67" s="64">
        <v>0</v>
      </c>
      <c r="K67" s="65">
        <v>183</v>
      </c>
      <c r="L67" s="65">
        <f>SUM(J67:K67)</f>
        <v>183</v>
      </c>
    </row>
    <row r="68" spans="1:12">
      <c r="A68" s="47" t="s">
        <v>12</v>
      </c>
      <c r="B68" s="51">
        <v>56</v>
      </c>
      <c r="C68" s="74" t="s">
        <v>181</v>
      </c>
      <c r="D68" s="120">
        <f t="shared" ref="D68:L68" si="7">SUM(D65:D67)</f>
        <v>544</v>
      </c>
      <c r="E68" s="106">
        <f t="shared" si="7"/>
        <v>7869</v>
      </c>
      <c r="F68" s="120">
        <f t="shared" si="7"/>
        <v>2393</v>
      </c>
      <c r="G68" s="106">
        <f t="shared" si="7"/>
        <v>7970</v>
      </c>
      <c r="H68" s="120">
        <f t="shared" si="7"/>
        <v>2393</v>
      </c>
      <c r="I68" s="106">
        <f t="shared" si="7"/>
        <v>7970</v>
      </c>
      <c r="J68" s="120">
        <f t="shared" si="7"/>
        <v>2393</v>
      </c>
      <c r="K68" s="106">
        <f>SUM(K65:K67)</f>
        <v>9408</v>
      </c>
      <c r="L68" s="106">
        <f t="shared" si="7"/>
        <v>11801</v>
      </c>
    </row>
    <row r="69" spans="1:12">
      <c r="A69" s="47" t="s">
        <v>12</v>
      </c>
      <c r="B69" s="51">
        <v>34</v>
      </c>
      <c r="C69" s="52" t="s">
        <v>132</v>
      </c>
      <c r="D69" s="59">
        <f t="shared" ref="D69:J69" si="8">D68+D62+D56</f>
        <v>27014</v>
      </c>
      <c r="E69" s="59">
        <f t="shared" si="8"/>
        <v>41112</v>
      </c>
      <c r="F69" s="112">
        <f t="shared" si="8"/>
        <v>36300</v>
      </c>
      <c r="G69" s="59">
        <f t="shared" si="8"/>
        <v>41692</v>
      </c>
      <c r="H69" s="59">
        <f t="shared" si="8"/>
        <v>36300</v>
      </c>
      <c r="I69" s="59">
        <f t="shared" si="8"/>
        <v>41692</v>
      </c>
      <c r="J69" s="112">
        <f t="shared" si="8"/>
        <v>41428</v>
      </c>
      <c r="K69" s="59">
        <f>K68+K62+K56</f>
        <v>46725</v>
      </c>
      <c r="L69" s="59">
        <f>SUM(J69:K69)</f>
        <v>88153</v>
      </c>
    </row>
    <row r="70" spans="1:12">
      <c r="A70" s="83" t="s">
        <v>12</v>
      </c>
      <c r="B70" s="84">
        <v>1.0009999999999999</v>
      </c>
      <c r="C70" s="85" t="s">
        <v>40</v>
      </c>
      <c r="D70" s="65">
        <f t="shared" ref="D70:J70" si="9">D69</f>
        <v>27014</v>
      </c>
      <c r="E70" s="65">
        <f t="shared" si="9"/>
        <v>41112</v>
      </c>
      <c r="F70" s="111">
        <f t="shared" si="9"/>
        <v>36300</v>
      </c>
      <c r="G70" s="65">
        <f t="shared" si="9"/>
        <v>41692</v>
      </c>
      <c r="H70" s="65">
        <f t="shared" si="9"/>
        <v>36300</v>
      </c>
      <c r="I70" s="65">
        <f t="shared" si="9"/>
        <v>41692</v>
      </c>
      <c r="J70" s="111">
        <f t="shared" si="9"/>
        <v>41428</v>
      </c>
      <c r="K70" s="65">
        <f>K69</f>
        <v>46725</v>
      </c>
      <c r="L70" s="65">
        <f>SUM(J70:K70)</f>
        <v>88153</v>
      </c>
    </row>
    <row r="71" spans="1:12" ht="0.75" customHeight="1">
      <c r="A71" s="47"/>
      <c r="B71" s="86"/>
      <c r="C71" s="71"/>
      <c r="D71" s="60"/>
      <c r="E71" s="60"/>
      <c r="F71" s="60"/>
      <c r="G71" s="60"/>
      <c r="H71" s="60"/>
      <c r="I71" s="60"/>
      <c r="J71" s="60"/>
      <c r="K71" s="60"/>
      <c r="L71" s="60"/>
    </row>
    <row r="72" spans="1:12" ht="14.85" customHeight="1">
      <c r="A72" s="47"/>
      <c r="B72" s="53">
        <v>1.101</v>
      </c>
      <c r="C72" s="71" t="s">
        <v>41</v>
      </c>
      <c r="D72" s="82"/>
      <c r="E72" s="82"/>
      <c r="F72" s="82"/>
      <c r="G72" s="82"/>
      <c r="H72" s="82"/>
      <c r="I72" s="82"/>
      <c r="J72" s="82"/>
      <c r="K72" s="82"/>
      <c r="L72" s="82"/>
    </row>
    <row r="73" spans="1:12" ht="14.85" customHeight="1">
      <c r="A73" s="47"/>
      <c r="B73" s="51">
        <v>60</v>
      </c>
      <c r="C73" s="74" t="s">
        <v>16</v>
      </c>
      <c r="D73" s="72"/>
      <c r="E73" s="72"/>
      <c r="F73" s="72"/>
      <c r="G73" s="72"/>
      <c r="H73" s="72"/>
      <c r="I73" s="72"/>
      <c r="J73" s="72"/>
      <c r="K73" s="72"/>
      <c r="L73" s="72"/>
    </row>
    <row r="74" spans="1:12" ht="14.85" customHeight="1">
      <c r="A74" s="47"/>
      <c r="B74" s="75" t="s">
        <v>47</v>
      </c>
      <c r="C74" s="74" t="s">
        <v>109</v>
      </c>
      <c r="D74" s="61">
        <v>0</v>
      </c>
      <c r="E74" s="57">
        <v>4765</v>
      </c>
      <c r="F74" s="61">
        <v>0</v>
      </c>
      <c r="G74" s="60">
        <v>9334</v>
      </c>
      <c r="H74" s="61">
        <v>0</v>
      </c>
      <c r="I74" s="60">
        <v>9334</v>
      </c>
      <c r="J74" s="61">
        <v>0</v>
      </c>
      <c r="K74" s="60">
        <v>9866</v>
      </c>
      <c r="L74" s="60">
        <f>SUM(J74:K74)</f>
        <v>9866</v>
      </c>
    </row>
    <row r="75" spans="1:12" ht="14.85" customHeight="1">
      <c r="A75" s="47"/>
      <c r="B75" s="51"/>
      <c r="C75" s="74"/>
      <c r="D75" s="72"/>
      <c r="E75" s="72"/>
      <c r="F75" s="72"/>
      <c r="G75" s="72"/>
      <c r="H75" s="72"/>
      <c r="I75" s="72"/>
      <c r="J75" s="72"/>
      <c r="K75" s="72"/>
      <c r="L75" s="72"/>
    </row>
    <row r="76" spans="1:12" ht="14.85" customHeight="1">
      <c r="A76" s="47"/>
      <c r="B76" s="51">
        <v>45</v>
      </c>
      <c r="C76" s="74" t="s">
        <v>18</v>
      </c>
      <c r="D76" s="72"/>
      <c r="E76" s="72"/>
      <c r="F76" s="72"/>
      <c r="G76" s="72"/>
      <c r="H76" s="72"/>
      <c r="I76" s="72"/>
      <c r="J76" s="72"/>
      <c r="K76" s="72"/>
      <c r="L76" s="72"/>
    </row>
    <row r="77" spans="1:12" ht="14.85" customHeight="1">
      <c r="A77" s="47"/>
      <c r="B77" s="75" t="s">
        <v>42</v>
      </c>
      <c r="C77" s="74" t="s">
        <v>43</v>
      </c>
      <c r="D77" s="56">
        <v>0</v>
      </c>
      <c r="E77" s="57">
        <v>16988</v>
      </c>
      <c r="F77" s="56">
        <v>0</v>
      </c>
      <c r="G77" s="46">
        <v>16262</v>
      </c>
      <c r="H77" s="56">
        <v>0</v>
      </c>
      <c r="I77" s="46">
        <v>16262</v>
      </c>
      <c r="J77" s="56">
        <v>0</v>
      </c>
      <c r="K77" s="46">
        <v>17035</v>
      </c>
      <c r="L77" s="46">
        <f>SUM(J77:K77)</f>
        <v>17035</v>
      </c>
    </row>
    <row r="78" spans="1:12" ht="25.5">
      <c r="A78" s="47"/>
      <c r="B78" s="75" t="s">
        <v>99</v>
      </c>
      <c r="C78" s="74" t="s">
        <v>100</v>
      </c>
      <c r="D78" s="110">
        <v>2136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f>SUM(J78:K78)</f>
        <v>0</v>
      </c>
    </row>
    <row r="79" spans="1:12" ht="14.85" customHeight="1">
      <c r="A79" s="47"/>
      <c r="B79" s="75" t="s">
        <v>101</v>
      </c>
      <c r="C79" s="74" t="s">
        <v>102</v>
      </c>
      <c r="D79" s="110">
        <v>22668</v>
      </c>
      <c r="E79" s="56">
        <v>0</v>
      </c>
      <c r="F79" s="110">
        <v>18248</v>
      </c>
      <c r="G79" s="56">
        <v>0</v>
      </c>
      <c r="H79" s="46">
        <v>18248</v>
      </c>
      <c r="I79" s="56">
        <v>0</v>
      </c>
      <c r="J79" s="110">
        <v>18248</v>
      </c>
      <c r="K79" s="56">
        <v>0</v>
      </c>
      <c r="L79" s="110">
        <f>SUM(J79:K79)</f>
        <v>18248</v>
      </c>
    </row>
    <row r="80" spans="1:12" ht="14.85" customHeight="1">
      <c r="A80" s="47" t="s">
        <v>12</v>
      </c>
      <c r="B80" s="51">
        <v>45</v>
      </c>
      <c r="C80" s="74" t="s">
        <v>18</v>
      </c>
      <c r="D80" s="80">
        <f t="shared" ref="D80:L80" si="10">SUM(D77:D79)</f>
        <v>24804</v>
      </c>
      <c r="E80" s="59">
        <f t="shared" si="10"/>
        <v>16988</v>
      </c>
      <c r="F80" s="79">
        <f t="shared" si="10"/>
        <v>18248</v>
      </c>
      <c r="G80" s="80">
        <f t="shared" si="10"/>
        <v>16262</v>
      </c>
      <c r="H80" s="80">
        <f t="shared" si="10"/>
        <v>18248</v>
      </c>
      <c r="I80" s="80">
        <f t="shared" si="10"/>
        <v>16262</v>
      </c>
      <c r="J80" s="79">
        <f t="shared" si="10"/>
        <v>18248</v>
      </c>
      <c r="K80" s="80">
        <f>SUM(K77:K79)</f>
        <v>17035</v>
      </c>
      <c r="L80" s="80">
        <f t="shared" si="10"/>
        <v>35283</v>
      </c>
    </row>
    <row r="81" spans="1:12" ht="14.85" customHeight="1">
      <c r="A81" s="47"/>
      <c r="B81" s="51"/>
      <c r="C81" s="74"/>
      <c r="D81" s="82"/>
      <c r="E81" s="60"/>
      <c r="F81" s="87"/>
      <c r="G81" s="82"/>
      <c r="H81" s="82"/>
      <c r="I81" s="82"/>
      <c r="J81" s="87"/>
      <c r="K81" s="82"/>
      <c r="L81" s="82"/>
    </row>
    <row r="82" spans="1:12" ht="14.85" customHeight="1">
      <c r="A82" s="47"/>
      <c r="B82" s="88">
        <v>46</v>
      </c>
      <c r="C82" s="74" t="s">
        <v>19</v>
      </c>
      <c r="D82" s="72"/>
      <c r="E82" s="46"/>
      <c r="F82" s="72"/>
      <c r="G82" s="46"/>
      <c r="H82" s="72"/>
      <c r="I82" s="46"/>
      <c r="J82" s="72"/>
      <c r="K82" s="46"/>
      <c r="L82" s="46"/>
    </row>
    <row r="83" spans="1:12" ht="14.85" customHeight="1">
      <c r="A83" s="47"/>
      <c r="B83" s="75" t="s">
        <v>44</v>
      </c>
      <c r="C83" s="74" t="s">
        <v>43</v>
      </c>
      <c r="D83" s="56">
        <v>0</v>
      </c>
      <c r="E83" s="57">
        <v>3920</v>
      </c>
      <c r="F83" s="61">
        <v>0</v>
      </c>
      <c r="G83" s="60">
        <v>5745</v>
      </c>
      <c r="H83" s="61">
        <v>0</v>
      </c>
      <c r="I83" s="60">
        <v>5745</v>
      </c>
      <c r="J83" s="61">
        <v>0</v>
      </c>
      <c r="K83" s="60">
        <v>5931</v>
      </c>
      <c r="L83" s="60">
        <f>SUM(J83:K83)</f>
        <v>5931</v>
      </c>
    </row>
    <row r="84" spans="1:12" ht="25.5">
      <c r="A84" s="47"/>
      <c r="B84" s="75" t="s">
        <v>103</v>
      </c>
      <c r="C84" s="74" t="s">
        <v>100</v>
      </c>
      <c r="D84" s="110">
        <v>566</v>
      </c>
      <c r="E84" s="56">
        <v>0</v>
      </c>
      <c r="F84" s="76">
        <v>0</v>
      </c>
      <c r="G84" s="76">
        <v>0</v>
      </c>
      <c r="H84" s="76">
        <v>0</v>
      </c>
      <c r="I84" s="76">
        <v>0</v>
      </c>
      <c r="J84" s="76">
        <v>0</v>
      </c>
      <c r="K84" s="76">
        <v>0</v>
      </c>
      <c r="L84" s="56">
        <f>SUM(J84:K84)</f>
        <v>0</v>
      </c>
    </row>
    <row r="85" spans="1:12" ht="14.85" customHeight="1">
      <c r="A85" s="47"/>
      <c r="B85" s="75" t="s">
        <v>104</v>
      </c>
      <c r="C85" s="74" t="s">
        <v>105</v>
      </c>
      <c r="D85" s="110">
        <v>2331</v>
      </c>
      <c r="E85" s="56">
        <v>0</v>
      </c>
      <c r="F85" s="119">
        <v>2345</v>
      </c>
      <c r="G85" s="76">
        <v>0</v>
      </c>
      <c r="H85" s="119">
        <v>2345</v>
      </c>
      <c r="I85" s="76">
        <v>0</v>
      </c>
      <c r="J85" s="119">
        <v>2345</v>
      </c>
      <c r="K85" s="76">
        <v>0</v>
      </c>
      <c r="L85" s="110">
        <f>SUM(J85:K85)</f>
        <v>2345</v>
      </c>
    </row>
    <row r="86" spans="1:12" ht="14.85" customHeight="1">
      <c r="A86" s="47" t="s">
        <v>12</v>
      </c>
      <c r="B86" s="88">
        <v>46</v>
      </c>
      <c r="C86" s="74" t="s">
        <v>19</v>
      </c>
      <c r="D86" s="80">
        <f t="shared" ref="D86:L86" si="11">SUM(D83:D85)</f>
        <v>2897</v>
      </c>
      <c r="E86" s="80">
        <f t="shared" si="11"/>
        <v>3920</v>
      </c>
      <c r="F86" s="79">
        <f t="shared" si="11"/>
        <v>2345</v>
      </c>
      <c r="G86" s="80">
        <f t="shared" si="11"/>
        <v>5745</v>
      </c>
      <c r="H86" s="80">
        <f t="shared" si="11"/>
        <v>2345</v>
      </c>
      <c r="I86" s="80">
        <f t="shared" si="11"/>
        <v>5745</v>
      </c>
      <c r="J86" s="79">
        <f t="shared" si="11"/>
        <v>2345</v>
      </c>
      <c r="K86" s="80">
        <f>SUM(K83:K85)</f>
        <v>5931</v>
      </c>
      <c r="L86" s="80">
        <f t="shared" si="11"/>
        <v>8276</v>
      </c>
    </row>
    <row r="87" spans="1:12" ht="14.85" customHeight="1">
      <c r="A87" s="47"/>
      <c r="B87" s="75"/>
      <c r="C87" s="74"/>
      <c r="D87" s="72"/>
      <c r="E87" s="72"/>
      <c r="F87" s="72"/>
      <c r="G87" s="72"/>
      <c r="H87" s="72"/>
      <c r="I87" s="72"/>
      <c r="J87" s="72"/>
      <c r="K87" s="72"/>
      <c r="L87" s="46"/>
    </row>
    <row r="88" spans="1:12" ht="14.85" customHeight="1">
      <c r="A88" s="47"/>
      <c r="B88" s="88">
        <v>47</v>
      </c>
      <c r="C88" s="74" t="s">
        <v>21</v>
      </c>
      <c r="D88" s="72"/>
      <c r="E88" s="72"/>
      <c r="F88" s="72"/>
      <c r="G88" s="72"/>
      <c r="H88" s="72"/>
      <c r="I88" s="72"/>
      <c r="J88" s="72"/>
      <c r="K88" s="72"/>
      <c r="L88" s="46"/>
    </row>
    <row r="89" spans="1:12" ht="14.85" customHeight="1">
      <c r="A89" s="47"/>
      <c r="B89" s="75" t="s">
        <v>45</v>
      </c>
      <c r="C89" s="74" t="s">
        <v>43</v>
      </c>
      <c r="D89" s="56">
        <v>0</v>
      </c>
      <c r="E89" s="87">
        <v>150</v>
      </c>
      <c r="F89" s="89">
        <v>0</v>
      </c>
      <c r="G89" s="82">
        <v>545</v>
      </c>
      <c r="H89" s="89">
        <v>0</v>
      </c>
      <c r="I89" s="82">
        <v>545</v>
      </c>
      <c r="J89" s="89">
        <v>0</v>
      </c>
      <c r="K89" s="89">
        <v>0</v>
      </c>
      <c r="L89" s="61">
        <f>SUM(J89:K89)</f>
        <v>0</v>
      </c>
    </row>
    <row r="90" spans="1:12" ht="25.5">
      <c r="A90" s="47"/>
      <c r="B90" s="75" t="s">
        <v>106</v>
      </c>
      <c r="C90" s="74" t="s">
        <v>100</v>
      </c>
      <c r="D90" s="110">
        <v>817</v>
      </c>
      <c r="E90" s="56">
        <v>0</v>
      </c>
      <c r="F90" s="89">
        <v>0</v>
      </c>
      <c r="G90" s="89">
        <v>0</v>
      </c>
      <c r="H90" s="89">
        <v>0</v>
      </c>
      <c r="I90" s="89">
        <v>0</v>
      </c>
      <c r="J90" s="89">
        <v>0</v>
      </c>
      <c r="K90" s="89">
        <v>0</v>
      </c>
      <c r="L90" s="61">
        <f>SUM(J90:K90)</f>
        <v>0</v>
      </c>
    </row>
    <row r="91" spans="1:12" ht="14.85" customHeight="1">
      <c r="A91" s="47" t="s">
        <v>12</v>
      </c>
      <c r="B91" s="88">
        <v>47</v>
      </c>
      <c r="C91" s="74" t="s">
        <v>21</v>
      </c>
      <c r="D91" s="79">
        <f t="shared" ref="D91:L91" si="12">SUM(D89:D90)</f>
        <v>817</v>
      </c>
      <c r="E91" s="79">
        <f t="shared" si="12"/>
        <v>150</v>
      </c>
      <c r="F91" s="81">
        <f t="shared" si="12"/>
        <v>0</v>
      </c>
      <c r="G91" s="80">
        <f t="shared" si="12"/>
        <v>545</v>
      </c>
      <c r="H91" s="81">
        <f t="shared" si="12"/>
        <v>0</v>
      </c>
      <c r="I91" s="80">
        <f t="shared" si="12"/>
        <v>545</v>
      </c>
      <c r="J91" s="81">
        <f t="shared" si="12"/>
        <v>0</v>
      </c>
      <c r="K91" s="81">
        <f>SUM(K89:K90)</f>
        <v>0</v>
      </c>
      <c r="L91" s="81">
        <f t="shared" si="12"/>
        <v>0</v>
      </c>
    </row>
    <row r="92" spans="1:12" ht="14.85" customHeight="1">
      <c r="A92" s="47"/>
      <c r="B92" s="75"/>
      <c r="C92" s="74"/>
      <c r="D92" s="72"/>
      <c r="E92" s="72"/>
      <c r="F92" s="72"/>
      <c r="G92" s="72"/>
      <c r="H92" s="72"/>
      <c r="I92" s="72"/>
      <c r="J92" s="72"/>
      <c r="K92" s="72"/>
      <c r="L92" s="46"/>
    </row>
    <row r="93" spans="1:12" ht="14.85" customHeight="1">
      <c r="A93" s="47"/>
      <c r="B93" s="88">
        <v>48</v>
      </c>
      <c r="C93" s="74" t="s">
        <v>22</v>
      </c>
      <c r="D93" s="72"/>
      <c r="E93" s="72"/>
      <c r="F93" s="72"/>
      <c r="G93" s="72"/>
      <c r="H93" s="72"/>
      <c r="I93" s="72"/>
      <c r="J93" s="72"/>
      <c r="K93" s="72"/>
      <c r="L93" s="46"/>
    </row>
    <row r="94" spans="1:12" ht="14.85" customHeight="1">
      <c r="A94" s="47"/>
      <c r="B94" s="75" t="s">
        <v>46</v>
      </c>
      <c r="C94" s="74" t="s">
        <v>43</v>
      </c>
      <c r="D94" s="56">
        <v>0</v>
      </c>
      <c r="E94" s="57">
        <v>5364</v>
      </c>
      <c r="F94" s="56">
        <v>0</v>
      </c>
      <c r="G94" s="46">
        <v>7778</v>
      </c>
      <c r="H94" s="56">
        <v>0</v>
      </c>
      <c r="I94" s="46">
        <v>7778</v>
      </c>
      <c r="J94" s="56">
        <v>0</v>
      </c>
      <c r="K94" s="46">
        <v>8516</v>
      </c>
      <c r="L94" s="46">
        <f>SUM(J94:K94)</f>
        <v>8516</v>
      </c>
    </row>
    <row r="95" spans="1:12" ht="14.85" customHeight="1">
      <c r="A95" s="47"/>
      <c r="B95" s="75" t="s">
        <v>107</v>
      </c>
      <c r="C95" s="74" t="s">
        <v>108</v>
      </c>
      <c r="D95" s="87">
        <v>5846</v>
      </c>
      <c r="E95" s="61">
        <v>0</v>
      </c>
      <c r="F95" s="87">
        <v>6407</v>
      </c>
      <c r="G95" s="89">
        <v>0</v>
      </c>
      <c r="H95" s="82">
        <v>6407</v>
      </c>
      <c r="I95" s="89">
        <v>0</v>
      </c>
      <c r="J95" s="87">
        <v>6407</v>
      </c>
      <c r="K95" s="89">
        <v>0</v>
      </c>
      <c r="L95" s="57">
        <f>SUM(J95:K95)</f>
        <v>6407</v>
      </c>
    </row>
    <row r="96" spans="1:12" ht="14.85" customHeight="1">
      <c r="A96" s="47" t="s">
        <v>12</v>
      </c>
      <c r="B96" s="88">
        <v>48</v>
      </c>
      <c r="C96" s="74" t="s">
        <v>22</v>
      </c>
      <c r="D96" s="80">
        <f t="shared" ref="D96:L96" si="13">SUM(D94:D95)</f>
        <v>5846</v>
      </c>
      <c r="E96" s="80">
        <f t="shared" si="13"/>
        <v>5364</v>
      </c>
      <c r="F96" s="79">
        <f t="shared" si="13"/>
        <v>6407</v>
      </c>
      <c r="G96" s="80">
        <f t="shared" si="13"/>
        <v>7778</v>
      </c>
      <c r="H96" s="80">
        <f t="shared" si="13"/>
        <v>6407</v>
      </c>
      <c r="I96" s="80">
        <f t="shared" si="13"/>
        <v>7778</v>
      </c>
      <c r="J96" s="79">
        <f t="shared" si="13"/>
        <v>6407</v>
      </c>
      <c r="K96" s="80">
        <f t="shared" si="13"/>
        <v>8516</v>
      </c>
      <c r="L96" s="80">
        <f t="shared" si="13"/>
        <v>14923</v>
      </c>
    </row>
    <row r="97" spans="1:12">
      <c r="A97" s="47" t="s">
        <v>12</v>
      </c>
      <c r="B97" s="51">
        <v>60</v>
      </c>
      <c r="C97" s="74" t="s">
        <v>16</v>
      </c>
      <c r="D97" s="59">
        <f t="shared" ref="D97:K97" si="14">D74+D96+D91+D86+D80</f>
        <v>34364</v>
      </c>
      <c r="E97" s="121">
        <f t="shared" si="14"/>
        <v>31187</v>
      </c>
      <c r="F97" s="112">
        <f t="shared" si="14"/>
        <v>27000</v>
      </c>
      <c r="G97" s="65">
        <f t="shared" si="14"/>
        <v>39664</v>
      </c>
      <c r="H97" s="65">
        <f t="shared" si="14"/>
        <v>27000</v>
      </c>
      <c r="I97" s="65">
        <f t="shared" si="14"/>
        <v>39664</v>
      </c>
      <c r="J97" s="111">
        <f t="shared" si="14"/>
        <v>27000</v>
      </c>
      <c r="K97" s="65">
        <f t="shared" si="14"/>
        <v>41348</v>
      </c>
      <c r="L97" s="65">
        <f>SUM(J97:K97)</f>
        <v>68348</v>
      </c>
    </row>
    <row r="98" spans="1:12">
      <c r="A98" s="83" t="s">
        <v>12</v>
      </c>
      <c r="B98" s="84">
        <v>1.101</v>
      </c>
      <c r="C98" s="85" t="s">
        <v>41</v>
      </c>
      <c r="D98" s="59">
        <f t="shared" ref="D98:J98" si="15">D97</f>
        <v>34364</v>
      </c>
      <c r="E98" s="59">
        <f t="shared" si="15"/>
        <v>31187</v>
      </c>
      <c r="F98" s="112">
        <f t="shared" si="15"/>
        <v>27000</v>
      </c>
      <c r="G98" s="59">
        <f t="shared" si="15"/>
        <v>39664</v>
      </c>
      <c r="H98" s="59">
        <f t="shared" si="15"/>
        <v>27000</v>
      </c>
      <c r="I98" s="59">
        <f t="shared" si="15"/>
        <v>39664</v>
      </c>
      <c r="J98" s="112">
        <f t="shared" si="15"/>
        <v>27000</v>
      </c>
      <c r="K98" s="59">
        <f>K97</f>
        <v>41348</v>
      </c>
      <c r="L98" s="59">
        <f>SUM(J98:K98)</f>
        <v>68348</v>
      </c>
    </row>
    <row r="99" spans="1:12">
      <c r="A99" s="47" t="s">
        <v>12</v>
      </c>
      <c r="B99" s="73">
        <v>1</v>
      </c>
      <c r="C99" s="74" t="s">
        <v>48</v>
      </c>
      <c r="D99" s="59">
        <f t="shared" ref="D99:K99" si="16">D98+D70</f>
        <v>61378</v>
      </c>
      <c r="E99" s="59">
        <f t="shared" si="16"/>
        <v>72299</v>
      </c>
      <c r="F99" s="112">
        <f t="shared" si="16"/>
        <v>63300</v>
      </c>
      <c r="G99" s="59">
        <f t="shared" si="16"/>
        <v>81356</v>
      </c>
      <c r="H99" s="59">
        <f t="shared" si="16"/>
        <v>63300</v>
      </c>
      <c r="I99" s="59">
        <f t="shared" si="16"/>
        <v>81356</v>
      </c>
      <c r="J99" s="112">
        <f t="shared" si="16"/>
        <v>68428</v>
      </c>
      <c r="K99" s="59">
        <f t="shared" si="16"/>
        <v>88073</v>
      </c>
      <c r="L99" s="59">
        <f>SUM(J99:K99)</f>
        <v>156501</v>
      </c>
    </row>
    <row r="100" spans="1:12">
      <c r="A100" s="47" t="s">
        <v>12</v>
      </c>
      <c r="B100" s="70">
        <v>2215</v>
      </c>
      <c r="C100" s="71" t="s">
        <v>2</v>
      </c>
      <c r="D100" s="59">
        <f t="shared" ref="D100:J100" si="17">D99</f>
        <v>61378</v>
      </c>
      <c r="E100" s="59">
        <f t="shared" si="17"/>
        <v>72299</v>
      </c>
      <c r="F100" s="112">
        <f t="shared" si="17"/>
        <v>63300</v>
      </c>
      <c r="G100" s="59">
        <f t="shared" si="17"/>
        <v>81356</v>
      </c>
      <c r="H100" s="59">
        <f t="shared" si="17"/>
        <v>63300</v>
      </c>
      <c r="I100" s="59">
        <f t="shared" si="17"/>
        <v>81356</v>
      </c>
      <c r="J100" s="112">
        <f t="shared" si="17"/>
        <v>68428</v>
      </c>
      <c r="K100" s="59">
        <f>K99</f>
        <v>88073</v>
      </c>
      <c r="L100" s="59">
        <f>SUM(J100:K100)</f>
        <v>156501</v>
      </c>
    </row>
    <row r="101" spans="1:12" ht="15" customHeight="1">
      <c r="A101" s="47"/>
      <c r="B101" s="70"/>
      <c r="C101" s="71"/>
      <c r="D101" s="91"/>
      <c r="E101" s="91"/>
      <c r="F101" s="91"/>
      <c r="G101" s="91"/>
      <c r="H101" s="91"/>
      <c r="I101" s="91"/>
      <c r="J101" s="91"/>
      <c r="K101" s="91"/>
      <c r="L101" s="91"/>
    </row>
    <row r="102" spans="1:12">
      <c r="A102" s="47" t="s">
        <v>14</v>
      </c>
      <c r="B102" s="48">
        <v>2216</v>
      </c>
      <c r="C102" s="49" t="s">
        <v>3</v>
      </c>
      <c r="D102" s="46"/>
      <c r="E102" s="46"/>
      <c r="F102" s="46"/>
      <c r="G102" s="46"/>
      <c r="H102" s="46"/>
      <c r="I102" s="46"/>
      <c r="J102" s="46"/>
      <c r="K102" s="46"/>
      <c r="L102" s="46"/>
    </row>
    <row r="103" spans="1:12">
      <c r="A103" s="47"/>
      <c r="B103" s="92">
        <v>5</v>
      </c>
      <c r="C103" s="52" t="s">
        <v>165</v>
      </c>
      <c r="D103" s="46"/>
      <c r="E103" s="46"/>
      <c r="F103" s="46"/>
      <c r="G103" s="46"/>
      <c r="H103" s="46"/>
      <c r="I103" s="46"/>
      <c r="J103" s="46"/>
      <c r="K103" s="46"/>
      <c r="L103" s="46"/>
    </row>
    <row r="104" spans="1:12">
      <c r="A104" s="47"/>
      <c r="B104" s="53">
        <v>5.0529999999999999</v>
      </c>
      <c r="C104" s="49" t="s">
        <v>16</v>
      </c>
      <c r="D104" s="46"/>
      <c r="E104" s="46"/>
      <c r="F104" s="46"/>
      <c r="G104" s="46"/>
      <c r="H104" s="46"/>
      <c r="I104" s="46"/>
      <c r="J104" s="46"/>
      <c r="K104" s="46"/>
      <c r="L104" s="46"/>
    </row>
    <row r="105" spans="1:12">
      <c r="A105" s="47"/>
      <c r="B105" s="54">
        <v>60</v>
      </c>
      <c r="C105" s="52" t="s">
        <v>131</v>
      </c>
      <c r="D105" s="46"/>
      <c r="E105" s="46"/>
      <c r="F105" s="46"/>
      <c r="G105" s="46"/>
      <c r="H105" s="46"/>
      <c r="I105" s="46"/>
      <c r="J105" s="46"/>
      <c r="K105" s="46"/>
      <c r="L105" s="46"/>
    </row>
    <row r="106" spans="1:12" ht="25.5">
      <c r="A106" s="47"/>
      <c r="B106" s="93">
        <v>85</v>
      </c>
      <c r="C106" s="52" t="s">
        <v>79</v>
      </c>
      <c r="D106" s="46"/>
      <c r="E106" s="46"/>
      <c r="F106" s="46"/>
      <c r="G106" s="46"/>
      <c r="H106" s="46"/>
      <c r="I106" s="46"/>
      <c r="J106" s="46"/>
      <c r="K106" s="46"/>
      <c r="L106" s="46"/>
    </row>
    <row r="107" spans="1:12">
      <c r="A107" s="47"/>
      <c r="B107" s="54" t="s">
        <v>83</v>
      </c>
      <c r="C107" s="52" t="s">
        <v>71</v>
      </c>
      <c r="D107" s="56">
        <v>0</v>
      </c>
      <c r="E107" s="57">
        <v>3279</v>
      </c>
      <c r="F107" s="56">
        <v>0</v>
      </c>
      <c r="G107" s="46">
        <v>4559</v>
      </c>
      <c r="H107" s="56">
        <v>0</v>
      </c>
      <c r="I107" s="46">
        <v>4559</v>
      </c>
      <c r="J107" s="56">
        <v>0</v>
      </c>
      <c r="K107" s="46">
        <v>4190</v>
      </c>
      <c r="L107" s="46">
        <f>SUM(J107:K107)</f>
        <v>4190</v>
      </c>
    </row>
    <row r="108" spans="1:12">
      <c r="A108" s="47" t="s">
        <v>12</v>
      </c>
      <c r="B108" s="54">
        <v>60</v>
      </c>
      <c r="C108" s="52" t="s">
        <v>131</v>
      </c>
      <c r="D108" s="58">
        <f t="shared" ref="D108:I108" si="18">SUM(D107:D107)</f>
        <v>0</v>
      </c>
      <c r="E108" s="59">
        <f t="shared" si="18"/>
        <v>3279</v>
      </c>
      <c r="F108" s="58">
        <f t="shared" si="18"/>
        <v>0</v>
      </c>
      <c r="G108" s="59">
        <f t="shared" si="18"/>
        <v>4559</v>
      </c>
      <c r="H108" s="58">
        <f t="shared" si="18"/>
        <v>0</v>
      </c>
      <c r="I108" s="59">
        <f t="shared" si="18"/>
        <v>4559</v>
      </c>
      <c r="J108" s="58">
        <f>SUM(J107:J107)</f>
        <v>0</v>
      </c>
      <c r="K108" s="59">
        <f>SUM(K107:K107)</f>
        <v>4190</v>
      </c>
      <c r="L108" s="59">
        <f>SUM(L107:L107)</f>
        <v>4190</v>
      </c>
    </row>
    <row r="109" spans="1:12" ht="15" customHeight="1">
      <c r="A109" s="47"/>
      <c r="B109" s="54"/>
      <c r="C109" s="52"/>
      <c r="D109" s="60"/>
      <c r="E109" s="60"/>
      <c r="F109" s="60"/>
      <c r="G109" s="60"/>
      <c r="H109" s="60"/>
      <c r="I109" s="60"/>
      <c r="J109" s="60"/>
      <c r="K109" s="60"/>
      <c r="L109" s="60"/>
    </row>
    <row r="110" spans="1:12">
      <c r="A110" s="47"/>
      <c r="B110" s="54">
        <v>61</v>
      </c>
      <c r="C110" s="52" t="s">
        <v>73</v>
      </c>
      <c r="D110" s="46"/>
      <c r="E110" s="46"/>
      <c r="F110" s="46"/>
      <c r="G110" s="46"/>
      <c r="H110" s="46"/>
      <c r="I110" s="46"/>
      <c r="J110" s="46"/>
      <c r="K110" s="46"/>
      <c r="L110" s="46"/>
    </row>
    <row r="111" spans="1:12" ht="25.5">
      <c r="A111" s="47"/>
      <c r="B111" s="93">
        <v>85</v>
      </c>
      <c r="C111" s="52" t="s">
        <v>79</v>
      </c>
      <c r="D111" s="60"/>
      <c r="E111" s="60"/>
      <c r="F111" s="60"/>
      <c r="G111" s="60"/>
      <c r="H111" s="60"/>
      <c r="I111" s="60"/>
      <c r="J111" s="60"/>
      <c r="K111" s="60"/>
      <c r="L111" s="60"/>
    </row>
    <row r="112" spans="1:12">
      <c r="A112" s="47"/>
      <c r="B112" s="54" t="s">
        <v>84</v>
      </c>
      <c r="C112" s="52" t="s">
        <v>74</v>
      </c>
      <c r="D112" s="56">
        <v>0</v>
      </c>
      <c r="E112" s="57">
        <v>4317</v>
      </c>
      <c r="F112" s="61">
        <v>0</v>
      </c>
      <c r="G112" s="60">
        <v>5500</v>
      </c>
      <c r="H112" s="61">
        <v>0</v>
      </c>
      <c r="I112" s="60">
        <v>5500</v>
      </c>
      <c r="J112" s="61">
        <v>0</v>
      </c>
      <c r="K112" s="60">
        <v>5500</v>
      </c>
      <c r="L112" s="60">
        <f>SUM(J112:K112)</f>
        <v>5500</v>
      </c>
    </row>
    <row r="113" spans="1:12" ht="15" customHeight="1">
      <c r="A113" s="47"/>
      <c r="B113" s="54"/>
      <c r="C113" s="52"/>
      <c r="D113" s="60"/>
      <c r="E113" s="60"/>
      <c r="F113" s="60"/>
      <c r="G113" s="60"/>
      <c r="H113" s="60"/>
      <c r="I113" s="60"/>
      <c r="J113" s="60"/>
      <c r="K113" s="60"/>
      <c r="L113" s="60"/>
    </row>
    <row r="114" spans="1:12" ht="25.5">
      <c r="A114" s="47"/>
      <c r="B114" s="93">
        <v>86</v>
      </c>
      <c r="C114" s="52" t="s">
        <v>80</v>
      </c>
      <c r="D114" s="60"/>
      <c r="E114" s="60"/>
      <c r="F114" s="60"/>
      <c r="G114" s="60"/>
      <c r="H114" s="60"/>
      <c r="I114" s="60"/>
      <c r="J114" s="60"/>
      <c r="K114" s="60"/>
      <c r="L114" s="60"/>
    </row>
    <row r="115" spans="1:12">
      <c r="A115" s="47"/>
      <c r="B115" s="54" t="s">
        <v>85</v>
      </c>
      <c r="C115" s="52" t="s">
        <v>74</v>
      </c>
      <c r="D115" s="56">
        <v>0</v>
      </c>
      <c r="E115" s="57">
        <v>270</v>
      </c>
      <c r="F115" s="61">
        <v>0</v>
      </c>
      <c r="G115" s="60">
        <v>773</v>
      </c>
      <c r="H115" s="61">
        <v>0</v>
      </c>
      <c r="I115" s="60">
        <v>773</v>
      </c>
      <c r="J115" s="61">
        <v>0</v>
      </c>
      <c r="K115" s="60">
        <v>773</v>
      </c>
      <c r="L115" s="60">
        <f>SUM(J115:K115)</f>
        <v>773</v>
      </c>
    </row>
    <row r="116" spans="1:12">
      <c r="A116" s="47"/>
      <c r="B116" s="54"/>
      <c r="C116" s="52"/>
      <c r="D116" s="46"/>
      <c r="E116" s="46"/>
      <c r="F116" s="46"/>
      <c r="G116" s="60"/>
      <c r="H116" s="46"/>
      <c r="I116" s="46"/>
      <c r="J116" s="46"/>
      <c r="K116" s="60"/>
      <c r="L116" s="46"/>
    </row>
    <row r="117" spans="1:12" ht="25.5">
      <c r="A117" s="47"/>
      <c r="B117" s="93">
        <v>87</v>
      </c>
      <c r="C117" s="52" t="s">
        <v>81</v>
      </c>
      <c r="D117" s="46"/>
      <c r="E117" s="46"/>
      <c r="F117" s="46"/>
      <c r="G117" s="60"/>
      <c r="H117" s="46"/>
      <c r="I117" s="46"/>
      <c r="J117" s="46"/>
      <c r="K117" s="60"/>
      <c r="L117" s="46"/>
    </row>
    <row r="118" spans="1:12">
      <c r="A118" s="47"/>
      <c r="B118" s="54" t="s">
        <v>86</v>
      </c>
      <c r="C118" s="52" t="s">
        <v>74</v>
      </c>
      <c r="D118" s="56">
        <v>0</v>
      </c>
      <c r="E118" s="110">
        <v>150</v>
      </c>
      <c r="F118" s="56">
        <v>0</v>
      </c>
      <c r="G118" s="60">
        <v>383</v>
      </c>
      <c r="H118" s="56">
        <v>0</v>
      </c>
      <c r="I118" s="46">
        <v>383</v>
      </c>
      <c r="J118" s="56">
        <v>0</v>
      </c>
      <c r="K118" s="60">
        <v>383</v>
      </c>
      <c r="L118" s="46">
        <f>SUM(J118:K118)</f>
        <v>383</v>
      </c>
    </row>
    <row r="119" spans="1:12">
      <c r="A119" s="47"/>
      <c r="B119" s="54"/>
      <c r="C119" s="52"/>
      <c r="D119" s="46"/>
      <c r="E119" s="46"/>
      <c r="F119" s="46"/>
      <c r="G119" s="60"/>
      <c r="H119" s="46"/>
      <c r="I119" s="46"/>
      <c r="J119" s="46"/>
      <c r="K119" s="60"/>
      <c r="L119" s="46"/>
    </row>
    <row r="120" spans="1:12" ht="25.5">
      <c r="A120" s="47"/>
      <c r="B120" s="93">
        <v>88</v>
      </c>
      <c r="C120" s="52" t="s">
        <v>82</v>
      </c>
      <c r="D120" s="60"/>
      <c r="E120" s="60"/>
      <c r="F120" s="60"/>
      <c r="G120" s="60"/>
      <c r="H120" s="60"/>
      <c r="I120" s="60"/>
      <c r="J120" s="60"/>
      <c r="K120" s="60"/>
      <c r="L120" s="60"/>
    </row>
    <row r="121" spans="1:12">
      <c r="A121" s="47"/>
      <c r="B121" s="54" t="s">
        <v>87</v>
      </c>
      <c r="C121" s="52" t="s">
        <v>74</v>
      </c>
      <c r="D121" s="61">
        <v>0</v>
      </c>
      <c r="E121" s="57">
        <v>548</v>
      </c>
      <c r="F121" s="61">
        <v>0</v>
      </c>
      <c r="G121" s="65">
        <v>548</v>
      </c>
      <c r="H121" s="61">
        <v>0</v>
      </c>
      <c r="I121" s="60">
        <v>548</v>
      </c>
      <c r="J121" s="61">
        <v>0</v>
      </c>
      <c r="K121" s="65">
        <v>548</v>
      </c>
      <c r="L121" s="60">
        <f>SUM(J121:K121)</f>
        <v>548</v>
      </c>
    </row>
    <row r="122" spans="1:12">
      <c r="A122" s="47" t="s">
        <v>12</v>
      </c>
      <c r="B122" s="54">
        <v>61</v>
      </c>
      <c r="C122" s="52" t="s">
        <v>73</v>
      </c>
      <c r="D122" s="58">
        <f t="shared" ref="D122:J122" si="19">SUM(D112:D121)</f>
        <v>0</v>
      </c>
      <c r="E122" s="59">
        <f t="shared" si="19"/>
        <v>5285</v>
      </c>
      <c r="F122" s="58">
        <f t="shared" si="19"/>
        <v>0</v>
      </c>
      <c r="G122" s="59">
        <f t="shared" si="19"/>
        <v>7204</v>
      </c>
      <c r="H122" s="58">
        <f t="shared" si="19"/>
        <v>0</v>
      </c>
      <c r="I122" s="59">
        <f t="shared" si="19"/>
        <v>7204</v>
      </c>
      <c r="J122" s="58">
        <f t="shared" si="19"/>
        <v>0</v>
      </c>
      <c r="K122" s="59">
        <f>SUM(K112:K121)</f>
        <v>7204</v>
      </c>
      <c r="L122" s="59">
        <f>SUM(J122:K122)</f>
        <v>7204</v>
      </c>
    </row>
    <row r="123" spans="1:12">
      <c r="A123" s="47" t="s">
        <v>12</v>
      </c>
      <c r="B123" s="53">
        <v>5.0529999999999999</v>
      </c>
      <c r="C123" s="49" t="s">
        <v>16</v>
      </c>
      <c r="D123" s="56">
        <f t="shared" ref="D123:J123" si="20">D122+D108</f>
        <v>0</v>
      </c>
      <c r="E123" s="46">
        <f t="shared" si="20"/>
        <v>8564</v>
      </c>
      <c r="F123" s="56">
        <f t="shared" si="20"/>
        <v>0</v>
      </c>
      <c r="G123" s="46">
        <f t="shared" si="20"/>
        <v>11763</v>
      </c>
      <c r="H123" s="56">
        <f t="shared" si="20"/>
        <v>0</v>
      </c>
      <c r="I123" s="46">
        <f t="shared" si="20"/>
        <v>11763</v>
      </c>
      <c r="J123" s="56">
        <f t="shared" si="20"/>
        <v>0</v>
      </c>
      <c r="K123" s="46">
        <f>K122+K108</f>
        <v>11394</v>
      </c>
      <c r="L123" s="46">
        <f>SUM(J123:K123)</f>
        <v>11394</v>
      </c>
    </row>
    <row r="124" spans="1:12">
      <c r="A124" s="83" t="s">
        <v>12</v>
      </c>
      <c r="B124" s="94">
        <v>5</v>
      </c>
      <c r="C124" s="63" t="s">
        <v>165</v>
      </c>
      <c r="D124" s="58">
        <f t="shared" ref="D124:J125" si="21">D123</f>
        <v>0</v>
      </c>
      <c r="E124" s="59">
        <f t="shared" si="21"/>
        <v>8564</v>
      </c>
      <c r="F124" s="58">
        <f t="shared" si="21"/>
        <v>0</v>
      </c>
      <c r="G124" s="59">
        <f t="shared" si="21"/>
        <v>11763</v>
      </c>
      <c r="H124" s="58">
        <f t="shared" si="21"/>
        <v>0</v>
      </c>
      <c r="I124" s="59">
        <f t="shared" si="21"/>
        <v>11763</v>
      </c>
      <c r="J124" s="58">
        <f t="shared" si="21"/>
        <v>0</v>
      </c>
      <c r="K124" s="59">
        <f>K123</f>
        <v>11394</v>
      </c>
      <c r="L124" s="59">
        <f>SUM(J124:K124)</f>
        <v>11394</v>
      </c>
    </row>
    <row r="125" spans="1:12">
      <c r="A125" s="47" t="s">
        <v>12</v>
      </c>
      <c r="B125" s="48">
        <v>2216</v>
      </c>
      <c r="C125" s="49" t="s">
        <v>3</v>
      </c>
      <c r="D125" s="64">
        <f t="shared" si="21"/>
        <v>0</v>
      </c>
      <c r="E125" s="95">
        <f t="shared" si="21"/>
        <v>8564</v>
      </c>
      <c r="F125" s="64">
        <f t="shared" si="21"/>
        <v>0</v>
      </c>
      <c r="G125" s="95">
        <f t="shared" si="21"/>
        <v>11763</v>
      </c>
      <c r="H125" s="64">
        <f t="shared" si="21"/>
        <v>0</v>
      </c>
      <c r="I125" s="95">
        <f t="shared" si="21"/>
        <v>11763</v>
      </c>
      <c r="J125" s="64">
        <f t="shared" si="21"/>
        <v>0</v>
      </c>
      <c r="K125" s="95">
        <f>K124</f>
        <v>11394</v>
      </c>
      <c r="L125" s="95">
        <f>L124</f>
        <v>11394</v>
      </c>
    </row>
    <row r="126" spans="1:12">
      <c r="A126" s="96" t="s">
        <v>12</v>
      </c>
      <c r="B126" s="97"/>
      <c r="C126" s="98" t="s">
        <v>13</v>
      </c>
      <c r="D126" s="59">
        <f t="shared" ref="D126:K126" si="22">D100+D125+D42</f>
        <v>61378</v>
      </c>
      <c r="E126" s="59">
        <f t="shared" si="22"/>
        <v>91061</v>
      </c>
      <c r="F126" s="112">
        <f t="shared" si="22"/>
        <v>63300</v>
      </c>
      <c r="G126" s="59">
        <f t="shared" si="22"/>
        <v>105680</v>
      </c>
      <c r="H126" s="59">
        <f t="shared" si="22"/>
        <v>63300</v>
      </c>
      <c r="I126" s="59">
        <f t="shared" si="22"/>
        <v>105680</v>
      </c>
      <c r="J126" s="112">
        <f t="shared" si="22"/>
        <v>68428</v>
      </c>
      <c r="K126" s="59">
        <f t="shared" si="22"/>
        <v>113353</v>
      </c>
      <c r="L126" s="59">
        <f>SUM(J126:K126)</f>
        <v>181781</v>
      </c>
    </row>
    <row r="127" spans="1:12" ht="14.1" customHeight="1">
      <c r="A127" s="47"/>
      <c r="B127" s="99"/>
      <c r="C127" s="71"/>
      <c r="D127" s="60"/>
      <c r="E127" s="60"/>
      <c r="F127" s="60"/>
      <c r="G127" s="60"/>
      <c r="H127" s="60"/>
      <c r="I127" s="60"/>
      <c r="J127" s="60"/>
      <c r="K127" s="60"/>
      <c r="L127" s="60"/>
    </row>
    <row r="128" spans="1:12" ht="14.1" customHeight="1">
      <c r="A128" s="47"/>
      <c r="B128" s="99"/>
      <c r="C128" s="71" t="s">
        <v>49</v>
      </c>
      <c r="D128" s="46"/>
      <c r="E128" s="46"/>
      <c r="F128" s="46"/>
      <c r="G128" s="46"/>
      <c r="H128" s="46"/>
      <c r="I128" s="46"/>
      <c r="J128" s="46"/>
      <c r="K128" s="46"/>
      <c r="L128" s="46"/>
    </row>
    <row r="129" spans="1:12" ht="27.95" customHeight="1">
      <c r="A129" s="47" t="s">
        <v>14</v>
      </c>
      <c r="B129" s="70">
        <v>4215</v>
      </c>
      <c r="C129" s="71" t="s">
        <v>110</v>
      </c>
      <c r="D129" s="72"/>
      <c r="E129" s="72"/>
      <c r="F129" s="72"/>
      <c r="G129" s="72"/>
      <c r="H129" s="72"/>
      <c r="I129" s="72"/>
      <c r="J129" s="72"/>
      <c r="K129" s="72"/>
      <c r="L129" s="72"/>
    </row>
    <row r="130" spans="1:12" ht="14.1" customHeight="1">
      <c r="A130" s="47"/>
      <c r="B130" s="73">
        <v>1</v>
      </c>
      <c r="C130" s="74" t="s">
        <v>48</v>
      </c>
      <c r="D130" s="72"/>
      <c r="E130" s="72"/>
      <c r="F130" s="72"/>
      <c r="G130" s="72"/>
      <c r="H130" s="72"/>
      <c r="I130" s="72"/>
      <c r="J130" s="72"/>
      <c r="K130" s="72"/>
      <c r="L130" s="72"/>
    </row>
    <row r="131" spans="1:12" ht="14.1" customHeight="1">
      <c r="A131" s="47"/>
      <c r="B131" s="53">
        <v>1.101</v>
      </c>
      <c r="C131" s="71" t="s">
        <v>50</v>
      </c>
      <c r="D131" s="72"/>
      <c r="E131" s="72"/>
      <c r="F131" s="72"/>
      <c r="G131" s="72"/>
      <c r="H131" s="72"/>
      <c r="I131" s="72"/>
      <c r="J131" s="72"/>
      <c r="K131" s="72"/>
      <c r="L131" s="72"/>
    </row>
    <row r="132" spans="1:12" ht="14.1" customHeight="1">
      <c r="A132" s="47"/>
      <c r="B132" s="73">
        <v>60</v>
      </c>
      <c r="C132" s="74" t="s">
        <v>96</v>
      </c>
      <c r="D132" s="60"/>
      <c r="E132" s="60"/>
      <c r="F132" s="60"/>
      <c r="G132" s="60"/>
      <c r="H132" s="60"/>
      <c r="I132" s="60"/>
      <c r="J132" s="60"/>
      <c r="K132" s="60"/>
      <c r="L132" s="60"/>
    </row>
    <row r="133" spans="1:12" ht="14.1" customHeight="1">
      <c r="A133" s="47"/>
      <c r="B133" s="73" t="s">
        <v>51</v>
      </c>
      <c r="C133" s="74" t="s">
        <v>55</v>
      </c>
      <c r="D133" s="110">
        <v>6130</v>
      </c>
      <c r="E133" s="61">
        <v>0</v>
      </c>
      <c r="F133" s="56">
        <v>0</v>
      </c>
      <c r="G133" s="61">
        <v>0</v>
      </c>
      <c r="H133" s="56">
        <v>0</v>
      </c>
      <c r="I133" s="61">
        <v>0</v>
      </c>
      <c r="J133" s="56">
        <v>0</v>
      </c>
      <c r="K133" s="61">
        <v>0</v>
      </c>
      <c r="L133" s="61">
        <f t="shared" ref="L133:L139" si="23">SUM(J133:K133)</f>
        <v>0</v>
      </c>
    </row>
    <row r="134" spans="1:12" ht="27.95" customHeight="1">
      <c r="A134" s="47"/>
      <c r="B134" s="122" t="s">
        <v>63</v>
      </c>
      <c r="C134" s="74" t="s">
        <v>97</v>
      </c>
      <c r="D134" s="57">
        <v>10890</v>
      </c>
      <c r="E134" s="61">
        <v>0</v>
      </c>
      <c r="F134" s="60">
        <v>5000</v>
      </c>
      <c r="G134" s="61">
        <v>0</v>
      </c>
      <c r="H134" s="60">
        <v>5000</v>
      </c>
      <c r="I134" s="61">
        <v>0</v>
      </c>
      <c r="J134" s="57">
        <v>330</v>
      </c>
      <c r="K134" s="61">
        <v>0</v>
      </c>
      <c r="L134" s="57">
        <f t="shared" si="23"/>
        <v>330</v>
      </c>
    </row>
    <row r="135" spans="1:12" ht="27.95" customHeight="1">
      <c r="A135" s="47"/>
      <c r="B135" s="122" t="s">
        <v>64</v>
      </c>
      <c r="C135" s="74" t="s">
        <v>166</v>
      </c>
      <c r="D135" s="57">
        <v>11287</v>
      </c>
      <c r="E135" s="61">
        <v>0</v>
      </c>
      <c r="F135" s="60">
        <v>2000</v>
      </c>
      <c r="G135" s="61">
        <v>0</v>
      </c>
      <c r="H135" s="60">
        <v>2000</v>
      </c>
      <c r="I135" s="61">
        <v>0</v>
      </c>
      <c r="J135" s="61">
        <v>0</v>
      </c>
      <c r="K135" s="61">
        <v>0</v>
      </c>
      <c r="L135" s="61">
        <f t="shared" si="23"/>
        <v>0</v>
      </c>
    </row>
    <row r="136" spans="1:12" ht="38.25">
      <c r="A136" s="47"/>
      <c r="B136" s="73" t="s">
        <v>116</v>
      </c>
      <c r="C136" s="74" t="s">
        <v>115</v>
      </c>
      <c r="D136" s="57">
        <v>1734</v>
      </c>
      <c r="E136" s="61">
        <v>0</v>
      </c>
      <c r="F136" s="57">
        <v>6500</v>
      </c>
      <c r="G136" s="61">
        <v>0</v>
      </c>
      <c r="H136" s="60">
        <v>6500</v>
      </c>
      <c r="I136" s="61">
        <v>0</v>
      </c>
      <c r="J136" s="57">
        <v>837</v>
      </c>
      <c r="K136" s="61">
        <v>0</v>
      </c>
      <c r="L136" s="57">
        <f t="shared" si="23"/>
        <v>837</v>
      </c>
    </row>
    <row r="137" spans="1:12" ht="14.1" customHeight="1">
      <c r="A137" s="47"/>
      <c r="B137" s="73" t="s">
        <v>170</v>
      </c>
      <c r="C137" s="74" t="s">
        <v>172</v>
      </c>
      <c r="D137" s="57">
        <v>3763</v>
      </c>
      <c r="E137" s="61">
        <v>0</v>
      </c>
      <c r="F137" s="57">
        <v>5000</v>
      </c>
      <c r="G137" s="61">
        <v>0</v>
      </c>
      <c r="H137" s="57">
        <v>5000</v>
      </c>
      <c r="I137" s="61">
        <v>0</v>
      </c>
      <c r="J137" s="57">
        <v>5000</v>
      </c>
      <c r="K137" s="61">
        <v>0</v>
      </c>
      <c r="L137" s="57">
        <f t="shared" si="23"/>
        <v>5000</v>
      </c>
    </row>
    <row r="138" spans="1:12" ht="27.95" customHeight="1">
      <c r="A138" s="47"/>
      <c r="B138" s="73" t="s">
        <v>171</v>
      </c>
      <c r="C138" s="74" t="s">
        <v>204</v>
      </c>
      <c r="D138" s="57">
        <v>4994</v>
      </c>
      <c r="E138" s="61">
        <v>0</v>
      </c>
      <c r="F138" s="61">
        <v>0</v>
      </c>
      <c r="G138" s="61">
        <v>0</v>
      </c>
      <c r="H138" s="61">
        <v>0</v>
      </c>
      <c r="I138" s="61">
        <v>0</v>
      </c>
      <c r="J138" s="61">
        <v>0</v>
      </c>
      <c r="K138" s="61">
        <v>0</v>
      </c>
      <c r="L138" s="61">
        <f t="shared" si="23"/>
        <v>0</v>
      </c>
    </row>
    <row r="139" spans="1:12" ht="27.95" customHeight="1">
      <c r="A139" s="47"/>
      <c r="B139" s="73" t="s">
        <v>192</v>
      </c>
      <c r="C139" s="74" t="s">
        <v>199</v>
      </c>
      <c r="D139" s="61">
        <v>0</v>
      </c>
      <c r="E139" s="61">
        <v>0</v>
      </c>
      <c r="F139" s="61">
        <v>0</v>
      </c>
      <c r="G139" s="61">
        <v>0</v>
      </c>
      <c r="H139" s="61">
        <v>0</v>
      </c>
      <c r="I139" s="61">
        <v>0</v>
      </c>
      <c r="J139" s="57">
        <v>50000</v>
      </c>
      <c r="K139" s="61">
        <v>0</v>
      </c>
      <c r="L139" s="57">
        <f t="shared" si="23"/>
        <v>50000</v>
      </c>
    </row>
    <row r="140" spans="1:12" ht="14.1" customHeight="1">
      <c r="A140" s="47" t="s">
        <v>12</v>
      </c>
      <c r="B140" s="73">
        <v>60</v>
      </c>
      <c r="C140" s="74" t="s">
        <v>96</v>
      </c>
      <c r="D140" s="59">
        <f>SUM(D133:D136)+D137+D138+D139</f>
        <v>38798</v>
      </c>
      <c r="E140" s="58">
        <f t="shared" ref="E140:L140" si="24">SUM(E133:E136)+E137+E138+E139</f>
        <v>0</v>
      </c>
      <c r="F140" s="59">
        <f t="shared" si="24"/>
        <v>18500</v>
      </c>
      <c r="G140" s="58">
        <f t="shared" si="24"/>
        <v>0</v>
      </c>
      <c r="H140" s="59">
        <f t="shared" si="24"/>
        <v>18500</v>
      </c>
      <c r="I140" s="58">
        <f t="shared" si="24"/>
        <v>0</v>
      </c>
      <c r="J140" s="59">
        <f t="shared" si="24"/>
        <v>56167</v>
      </c>
      <c r="K140" s="58">
        <f t="shared" si="24"/>
        <v>0</v>
      </c>
      <c r="L140" s="59">
        <f t="shared" si="24"/>
        <v>56167</v>
      </c>
    </row>
    <row r="141" spans="1:12" ht="14.1" customHeight="1">
      <c r="A141" s="47"/>
      <c r="B141" s="73"/>
      <c r="C141" s="74"/>
      <c r="D141" s="46"/>
      <c r="E141" s="46"/>
      <c r="F141" s="60"/>
      <c r="G141" s="60"/>
      <c r="H141" s="60"/>
      <c r="I141" s="60"/>
      <c r="J141" s="60"/>
      <c r="K141" s="60"/>
      <c r="L141" s="60"/>
    </row>
    <row r="142" spans="1:12" ht="14.1" customHeight="1">
      <c r="A142" s="47"/>
      <c r="B142" s="73">
        <v>61</v>
      </c>
      <c r="C142" s="74" t="s">
        <v>58</v>
      </c>
      <c r="D142" s="46"/>
      <c r="E142" s="46"/>
      <c r="F142" s="60"/>
      <c r="G142" s="60"/>
      <c r="H142" s="60"/>
      <c r="I142" s="60"/>
      <c r="J142" s="60"/>
      <c r="K142" s="60"/>
      <c r="L142" s="60"/>
    </row>
    <row r="143" spans="1:12" ht="27.95" customHeight="1">
      <c r="A143" s="47"/>
      <c r="B143" s="73" t="s">
        <v>118</v>
      </c>
      <c r="C143" s="100" t="s">
        <v>117</v>
      </c>
      <c r="D143" s="61">
        <v>0</v>
      </c>
      <c r="E143" s="61">
        <v>0</v>
      </c>
      <c r="F143" s="57">
        <v>4511</v>
      </c>
      <c r="G143" s="61">
        <v>0</v>
      </c>
      <c r="H143" s="60">
        <v>4511</v>
      </c>
      <c r="I143" s="61">
        <v>0</v>
      </c>
      <c r="J143" s="57">
        <v>5552</v>
      </c>
      <c r="K143" s="61">
        <v>0</v>
      </c>
      <c r="L143" s="57">
        <f>SUM(J143:K143)</f>
        <v>5552</v>
      </c>
    </row>
    <row r="144" spans="1:12" ht="14.1" customHeight="1">
      <c r="A144" s="47" t="s">
        <v>12</v>
      </c>
      <c r="B144" s="73">
        <v>61</v>
      </c>
      <c r="C144" s="74" t="s">
        <v>58</v>
      </c>
      <c r="D144" s="58">
        <f t="shared" ref="D144:L144" si="25">SUM(D143:D143)</f>
        <v>0</v>
      </c>
      <c r="E144" s="58">
        <f t="shared" si="25"/>
        <v>0</v>
      </c>
      <c r="F144" s="112">
        <f t="shared" si="25"/>
        <v>4511</v>
      </c>
      <c r="G144" s="58">
        <f t="shared" si="25"/>
        <v>0</v>
      </c>
      <c r="H144" s="59">
        <f t="shared" si="25"/>
        <v>4511</v>
      </c>
      <c r="I144" s="58">
        <f t="shared" si="25"/>
        <v>0</v>
      </c>
      <c r="J144" s="112">
        <f t="shared" si="25"/>
        <v>5552</v>
      </c>
      <c r="K144" s="58">
        <f t="shared" si="25"/>
        <v>0</v>
      </c>
      <c r="L144" s="112">
        <f t="shared" si="25"/>
        <v>5552</v>
      </c>
    </row>
    <row r="145" spans="1:12" ht="14.1" customHeight="1">
      <c r="A145" s="47"/>
      <c r="B145" s="73"/>
      <c r="C145" s="74"/>
      <c r="D145" s="60"/>
      <c r="E145" s="60"/>
      <c r="F145" s="60"/>
      <c r="G145" s="60"/>
      <c r="H145" s="60"/>
      <c r="I145" s="60"/>
      <c r="J145" s="60"/>
      <c r="K145" s="113"/>
      <c r="L145" s="60"/>
    </row>
    <row r="146" spans="1:12" ht="14.1" customHeight="1">
      <c r="A146" s="47"/>
      <c r="B146" s="73">
        <v>63</v>
      </c>
      <c r="C146" s="74" t="s">
        <v>59</v>
      </c>
      <c r="D146" s="60"/>
      <c r="E146" s="60"/>
      <c r="F146" s="60"/>
      <c r="G146" s="60"/>
      <c r="H146" s="60"/>
      <c r="I146" s="60"/>
      <c r="J146" s="60"/>
      <c r="K146" s="113"/>
      <c r="L146" s="60"/>
    </row>
    <row r="147" spans="1:12" ht="27.95" customHeight="1">
      <c r="A147" s="47"/>
      <c r="B147" s="73" t="s">
        <v>133</v>
      </c>
      <c r="C147" s="74" t="s">
        <v>147</v>
      </c>
      <c r="D147" s="111">
        <v>21080</v>
      </c>
      <c r="E147" s="64">
        <v>0</v>
      </c>
      <c r="F147" s="111">
        <v>10000</v>
      </c>
      <c r="G147" s="64">
        <v>0</v>
      </c>
      <c r="H147" s="111">
        <v>10000</v>
      </c>
      <c r="I147" s="64">
        <v>0</v>
      </c>
      <c r="J147" s="111">
        <v>21784</v>
      </c>
      <c r="K147" s="64">
        <v>0</v>
      </c>
      <c r="L147" s="111">
        <f>SUM(J147:K147)</f>
        <v>21784</v>
      </c>
    </row>
    <row r="148" spans="1:12" ht="14.1" customHeight="1">
      <c r="A148" s="83" t="s">
        <v>12</v>
      </c>
      <c r="B148" s="101">
        <v>63</v>
      </c>
      <c r="C148" s="90" t="s">
        <v>59</v>
      </c>
      <c r="D148" s="65">
        <f t="shared" ref="D148:L148" si="26">SUM(D147:D147)</f>
        <v>21080</v>
      </c>
      <c r="E148" s="64">
        <f t="shared" si="26"/>
        <v>0</v>
      </c>
      <c r="F148" s="65">
        <f t="shared" si="26"/>
        <v>10000</v>
      </c>
      <c r="G148" s="64">
        <f t="shared" si="26"/>
        <v>0</v>
      </c>
      <c r="H148" s="65">
        <f t="shared" si="26"/>
        <v>10000</v>
      </c>
      <c r="I148" s="64">
        <f t="shared" si="26"/>
        <v>0</v>
      </c>
      <c r="J148" s="111">
        <f t="shared" si="26"/>
        <v>21784</v>
      </c>
      <c r="K148" s="64">
        <f>SUM(K147:K147)</f>
        <v>0</v>
      </c>
      <c r="L148" s="111">
        <f t="shared" si="26"/>
        <v>21784</v>
      </c>
    </row>
    <row r="149" spans="1:12" ht="3" customHeight="1">
      <c r="A149" s="47"/>
      <c r="B149" s="73"/>
      <c r="C149" s="74"/>
      <c r="D149" s="60"/>
      <c r="E149" s="60"/>
      <c r="F149" s="60"/>
      <c r="G149" s="60"/>
      <c r="H149" s="60"/>
      <c r="I149" s="60"/>
      <c r="J149" s="60"/>
      <c r="K149" s="60"/>
      <c r="L149" s="60"/>
    </row>
    <row r="150" spans="1:12">
      <c r="A150" s="47"/>
      <c r="B150" s="73">
        <v>65</v>
      </c>
      <c r="C150" s="74" t="s">
        <v>95</v>
      </c>
      <c r="D150" s="60"/>
      <c r="E150" s="60"/>
      <c r="F150" s="60"/>
      <c r="G150" s="60"/>
      <c r="H150" s="60"/>
      <c r="I150" s="60"/>
      <c r="J150" s="60"/>
      <c r="K150" s="60"/>
      <c r="L150" s="60"/>
    </row>
    <row r="151" spans="1:12" ht="27.95" customHeight="1">
      <c r="A151" s="47"/>
      <c r="B151" s="73" t="s">
        <v>62</v>
      </c>
      <c r="C151" s="74" t="s">
        <v>94</v>
      </c>
      <c r="D151" s="110">
        <v>489</v>
      </c>
      <c r="E151" s="61">
        <v>0</v>
      </c>
      <c r="F151" s="61">
        <v>0</v>
      </c>
      <c r="G151" s="61">
        <v>0</v>
      </c>
      <c r="H151" s="61">
        <v>0</v>
      </c>
      <c r="I151" s="61">
        <v>0</v>
      </c>
      <c r="J151" s="61">
        <v>0</v>
      </c>
      <c r="K151" s="61">
        <v>0</v>
      </c>
      <c r="L151" s="61">
        <f>SUM(J151:K151)</f>
        <v>0</v>
      </c>
    </row>
    <row r="152" spans="1:12">
      <c r="A152" s="47" t="s">
        <v>12</v>
      </c>
      <c r="B152" s="73">
        <v>65</v>
      </c>
      <c r="C152" s="74" t="s">
        <v>95</v>
      </c>
      <c r="D152" s="112">
        <f t="shared" ref="D152:L152" si="27">SUM(D151:D151)</f>
        <v>489</v>
      </c>
      <c r="E152" s="58">
        <f t="shared" si="27"/>
        <v>0</v>
      </c>
      <c r="F152" s="58">
        <f t="shared" si="27"/>
        <v>0</v>
      </c>
      <c r="G152" s="58">
        <f t="shared" si="27"/>
        <v>0</v>
      </c>
      <c r="H152" s="58">
        <f t="shared" si="27"/>
        <v>0</v>
      </c>
      <c r="I152" s="58">
        <f t="shared" si="27"/>
        <v>0</v>
      </c>
      <c r="J152" s="58">
        <f t="shared" si="27"/>
        <v>0</v>
      </c>
      <c r="K152" s="58">
        <f>SUM(K151:K151)</f>
        <v>0</v>
      </c>
      <c r="L152" s="58">
        <f t="shared" si="27"/>
        <v>0</v>
      </c>
    </row>
    <row r="153" spans="1:12">
      <c r="A153" s="47"/>
      <c r="B153" s="73"/>
      <c r="C153" s="74"/>
      <c r="D153" s="46"/>
      <c r="E153" s="46"/>
      <c r="F153" s="60"/>
      <c r="G153" s="60"/>
      <c r="H153" s="60"/>
      <c r="I153" s="60"/>
      <c r="J153" s="60"/>
      <c r="K153" s="60"/>
      <c r="L153" s="60"/>
    </row>
    <row r="154" spans="1:12">
      <c r="A154" s="47"/>
      <c r="B154" s="73">
        <v>70</v>
      </c>
      <c r="C154" s="74" t="s">
        <v>57</v>
      </c>
      <c r="D154" s="60"/>
      <c r="E154" s="60"/>
      <c r="F154" s="60"/>
      <c r="G154" s="60"/>
      <c r="H154" s="60"/>
      <c r="I154" s="60"/>
      <c r="J154" s="60"/>
      <c r="K154" s="60"/>
      <c r="L154" s="60"/>
    </row>
    <row r="155" spans="1:12">
      <c r="A155" s="47"/>
      <c r="B155" s="73" t="s">
        <v>141</v>
      </c>
      <c r="C155" s="74" t="s">
        <v>142</v>
      </c>
      <c r="D155" s="57">
        <v>23713</v>
      </c>
      <c r="E155" s="61">
        <v>0</v>
      </c>
      <c r="F155" s="57">
        <v>700</v>
      </c>
      <c r="G155" s="61">
        <v>0</v>
      </c>
      <c r="H155" s="57">
        <v>700</v>
      </c>
      <c r="I155" s="61">
        <v>0</v>
      </c>
      <c r="J155" s="57">
        <v>99072</v>
      </c>
      <c r="K155" s="61">
        <v>0</v>
      </c>
      <c r="L155" s="57">
        <f t="shared" ref="L155:L164" si="28">SUM(J155:K155)</f>
        <v>99072</v>
      </c>
    </row>
    <row r="156" spans="1:12">
      <c r="A156" s="47"/>
      <c r="B156" s="73" t="s">
        <v>60</v>
      </c>
      <c r="C156" s="74" t="s">
        <v>185</v>
      </c>
      <c r="D156" s="110">
        <v>42227</v>
      </c>
      <c r="E156" s="61">
        <v>0</v>
      </c>
      <c r="F156" s="57">
        <v>10000</v>
      </c>
      <c r="G156" s="61">
        <v>0</v>
      </c>
      <c r="H156" s="60">
        <v>10000</v>
      </c>
      <c r="I156" s="61">
        <v>0</v>
      </c>
      <c r="J156" s="57">
        <v>30000</v>
      </c>
      <c r="K156" s="61">
        <v>0</v>
      </c>
      <c r="L156" s="57">
        <f t="shared" si="28"/>
        <v>30000</v>
      </c>
    </row>
    <row r="157" spans="1:12">
      <c r="A157" s="47"/>
      <c r="B157" s="73" t="s">
        <v>183</v>
      </c>
      <c r="C157" s="74" t="s">
        <v>184</v>
      </c>
      <c r="D157" s="56">
        <v>0</v>
      </c>
      <c r="E157" s="61">
        <v>0</v>
      </c>
      <c r="F157" s="57">
        <v>5000</v>
      </c>
      <c r="G157" s="61">
        <v>0</v>
      </c>
      <c r="H157" s="57">
        <v>5000</v>
      </c>
      <c r="I157" s="61">
        <v>0</v>
      </c>
      <c r="J157" s="57">
        <v>5000</v>
      </c>
      <c r="K157" s="61">
        <v>0</v>
      </c>
      <c r="L157" s="57">
        <f t="shared" si="28"/>
        <v>5000</v>
      </c>
    </row>
    <row r="158" spans="1:12">
      <c r="A158" s="47"/>
      <c r="B158" s="73" t="s">
        <v>61</v>
      </c>
      <c r="C158" s="74" t="s">
        <v>122</v>
      </c>
      <c r="D158" s="57">
        <v>202</v>
      </c>
      <c r="E158" s="61">
        <v>0</v>
      </c>
      <c r="F158" s="61">
        <v>0</v>
      </c>
      <c r="G158" s="61">
        <v>0</v>
      </c>
      <c r="H158" s="61">
        <v>0</v>
      </c>
      <c r="I158" s="61">
        <v>0</v>
      </c>
      <c r="J158" s="61">
        <v>0</v>
      </c>
      <c r="K158" s="61">
        <v>0</v>
      </c>
      <c r="L158" s="61">
        <f t="shared" si="28"/>
        <v>0</v>
      </c>
    </row>
    <row r="159" spans="1:12" ht="27.95" customHeight="1">
      <c r="A159" s="47"/>
      <c r="B159" s="99" t="s">
        <v>88</v>
      </c>
      <c r="C159" s="74" t="s">
        <v>127</v>
      </c>
      <c r="D159" s="119">
        <v>149</v>
      </c>
      <c r="E159" s="61">
        <v>0</v>
      </c>
      <c r="F159" s="60">
        <v>450</v>
      </c>
      <c r="G159" s="61">
        <v>0</v>
      </c>
      <c r="H159" s="60">
        <v>450</v>
      </c>
      <c r="I159" s="61">
        <v>0</v>
      </c>
      <c r="J159" s="61">
        <v>0</v>
      </c>
      <c r="K159" s="61">
        <v>0</v>
      </c>
      <c r="L159" s="61">
        <f t="shared" si="28"/>
        <v>0</v>
      </c>
    </row>
    <row r="160" spans="1:12" ht="27.95" customHeight="1">
      <c r="A160" s="47"/>
      <c r="B160" s="99" t="s">
        <v>89</v>
      </c>
      <c r="C160" s="74" t="s">
        <v>173</v>
      </c>
      <c r="D160" s="56">
        <v>0</v>
      </c>
      <c r="E160" s="61">
        <v>0</v>
      </c>
      <c r="F160" s="57">
        <v>541</v>
      </c>
      <c r="G160" s="61">
        <v>0</v>
      </c>
      <c r="H160" s="60">
        <v>541</v>
      </c>
      <c r="I160" s="61">
        <v>0</v>
      </c>
      <c r="J160" s="61">
        <v>0</v>
      </c>
      <c r="K160" s="61">
        <v>0</v>
      </c>
      <c r="L160" s="61">
        <f t="shared" si="28"/>
        <v>0</v>
      </c>
    </row>
    <row r="161" spans="1:12">
      <c r="A161" s="47"/>
      <c r="B161" s="99" t="s">
        <v>90</v>
      </c>
      <c r="C161" s="74" t="s">
        <v>123</v>
      </c>
      <c r="D161" s="110">
        <v>215</v>
      </c>
      <c r="E161" s="61">
        <v>0</v>
      </c>
      <c r="F161" s="61">
        <v>0</v>
      </c>
      <c r="G161" s="61">
        <v>0</v>
      </c>
      <c r="H161" s="61">
        <v>0</v>
      </c>
      <c r="I161" s="61">
        <v>0</v>
      </c>
      <c r="J161" s="61">
        <v>0</v>
      </c>
      <c r="K161" s="61">
        <v>0</v>
      </c>
      <c r="L161" s="61">
        <f t="shared" si="28"/>
        <v>0</v>
      </c>
    </row>
    <row r="162" spans="1:12" ht="38.25">
      <c r="A162" s="47"/>
      <c r="B162" s="99" t="s">
        <v>124</v>
      </c>
      <c r="C162" s="74" t="s">
        <v>125</v>
      </c>
      <c r="D162" s="57">
        <v>5000</v>
      </c>
      <c r="E162" s="61">
        <v>0</v>
      </c>
      <c r="F162" s="57">
        <v>2500</v>
      </c>
      <c r="G162" s="61">
        <v>0</v>
      </c>
      <c r="H162" s="57">
        <v>2500</v>
      </c>
      <c r="I162" s="61">
        <v>0</v>
      </c>
      <c r="J162" s="57">
        <v>2500</v>
      </c>
      <c r="K162" s="61">
        <v>0</v>
      </c>
      <c r="L162" s="57">
        <f t="shared" si="28"/>
        <v>2500</v>
      </c>
    </row>
    <row r="163" spans="1:12" ht="27.95" customHeight="1">
      <c r="A163" s="47"/>
      <c r="B163" s="99" t="s">
        <v>139</v>
      </c>
      <c r="C163" s="74" t="s">
        <v>140</v>
      </c>
      <c r="D163" s="61">
        <v>0</v>
      </c>
      <c r="E163" s="61">
        <v>0</v>
      </c>
      <c r="F163" s="57">
        <v>30000</v>
      </c>
      <c r="G163" s="61">
        <v>0</v>
      </c>
      <c r="H163" s="57">
        <v>30000</v>
      </c>
      <c r="I163" s="61">
        <v>0</v>
      </c>
      <c r="J163" s="61">
        <v>0</v>
      </c>
      <c r="K163" s="61">
        <v>0</v>
      </c>
      <c r="L163" s="61">
        <f t="shared" si="28"/>
        <v>0</v>
      </c>
    </row>
    <row r="164" spans="1:12" ht="27.95" customHeight="1">
      <c r="A164" s="47"/>
      <c r="B164" s="99" t="s">
        <v>193</v>
      </c>
      <c r="C164" s="74" t="s">
        <v>200</v>
      </c>
      <c r="D164" s="61">
        <v>0</v>
      </c>
      <c r="E164" s="61">
        <v>0</v>
      </c>
      <c r="F164" s="61">
        <v>0</v>
      </c>
      <c r="G164" s="61">
        <v>0</v>
      </c>
      <c r="H164" s="61">
        <v>0</v>
      </c>
      <c r="I164" s="61">
        <v>0</v>
      </c>
      <c r="J164" s="57">
        <v>186398</v>
      </c>
      <c r="K164" s="61">
        <v>0</v>
      </c>
      <c r="L164" s="57">
        <f t="shared" si="28"/>
        <v>186398</v>
      </c>
    </row>
    <row r="165" spans="1:12">
      <c r="A165" s="47" t="s">
        <v>12</v>
      </c>
      <c r="B165" s="73">
        <v>70</v>
      </c>
      <c r="C165" s="74" t="s">
        <v>57</v>
      </c>
      <c r="D165" s="59">
        <f>SUM(D155:D164)</f>
        <v>71506</v>
      </c>
      <c r="E165" s="58">
        <f t="shared" ref="E165:L165" si="29">SUM(E155:E164)</f>
        <v>0</v>
      </c>
      <c r="F165" s="59">
        <f t="shared" si="29"/>
        <v>49191</v>
      </c>
      <c r="G165" s="58">
        <f t="shared" si="29"/>
        <v>0</v>
      </c>
      <c r="H165" s="59">
        <f t="shared" si="29"/>
        <v>49191</v>
      </c>
      <c r="I165" s="58">
        <f t="shared" si="29"/>
        <v>0</v>
      </c>
      <c r="J165" s="59">
        <f t="shared" si="29"/>
        <v>322970</v>
      </c>
      <c r="K165" s="58">
        <f t="shared" si="29"/>
        <v>0</v>
      </c>
      <c r="L165" s="59">
        <f t="shared" si="29"/>
        <v>322970</v>
      </c>
    </row>
    <row r="166" spans="1:12">
      <c r="A166" s="47"/>
      <c r="B166" s="73"/>
      <c r="C166" s="74"/>
      <c r="D166" s="91"/>
      <c r="E166" s="102"/>
      <c r="F166" s="91"/>
      <c r="G166" s="102"/>
      <c r="H166" s="91"/>
      <c r="I166" s="102"/>
      <c r="J166" s="91"/>
      <c r="K166" s="102"/>
      <c r="L166" s="91"/>
    </row>
    <row r="167" spans="1:12" ht="27.95" customHeight="1">
      <c r="A167" s="47"/>
      <c r="B167" s="73">
        <v>71</v>
      </c>
      <c r="C167" s="74" t="s">
        <v>182</v>
      </c>
      <c r="D167" s="60"/>
      <c r="E167" s="61"/>
      <c r="F167" s="60"/>
      <c r="G167" s="61"/>
      <c r="H167" s="60"/>
      <c r="I167" s="61"/>
      <c r="J167" s="60"/>
      <c r="K167" s="61"/>
      <c r="L167" s="60"/>
    </row>
    <row r="168" spans="1:12" ht="27.95" customHeight="1">
      <c r="A168" s="47"/>
      <c r="B168" s="73" t="s">
        <v>134</v>
      </c>
      <c r="C168" s="74" t="s">
        <v>137</v>
      </c>
      <c r="D168" s="110">
        <v>22748</v>
      </c>
      <c r="E168" s="61">
        <v>0</v>
      </c>
      <c r="F168" s="57">
        <v>25000</v>
      </c>
      <c r="G168" s="61">
        <v>0</v>
      </c>
      <c r="H168" s="57">
        <v>25000</v>
      </c>
      <c r="I168" s="61">
        <v>0</v>
      </c>
      <c r="J168" s="57">
        <v>24458</v>
      </c>
      <c r="K168" s="61">
        <v>0</v>
      </c>
      <c r="L168" s="57">
        <f>SUM(J168:K168)</f>
        <v>24458</v>
      </c>
    </row>
    <row r="169" spans="1:12" ht="27.95" customHeight="1">
      <c r="A169" s="47"/>
      <c r="B169" s="73" t="s">
        <v>136</v>
      </c>
      <c r="C169" s="74" t="s">
        <v>135</v>
      </c>
      <c r="D169" s="57">
        <v>1868</v>
      </c>
      <c r="E169" s="61">
        <v>0</v>
      </c>
      <c r="F169" s="57">
        <v>30000</v>
      </c>
      <c r="G169" s="61">
        <v>0</v>
      </c>
      <c r="H169" s="57">
        <v>30000</v>
      </c>
      <c r="I169" s="61">
        <v>0</v>
      </c>
      <c r="J169" s="57">
        <v>30556</v>
      </c>
      <c r="K169" s="61">
        <v>0</v>
      </c>
      <c r="L169" s="57">
        <f>SUM(J169:K169)</f>
        <v>30556</v>
      </c>
    </row>
    <row r="170" spans="1:12" ht="27.95" customHeight="1">
      <c r="A170" s="83"/>
      <c r="B170" s="101" t="s">
        <v>138</v>
      </c>
      <c r="C170" s="90" t="s">
        <v>167</v>
      </c>
      <c r="D170" s="111">
        <v>4495</v>
      </c>
      <c r="E170" s="64">
        <v>0</v>
      </c>
      <c r="F170" s="111">
        <v>13485</v>
      </c>
      <c r="G170" s="64">
        <v>0</v>
      </c>
      <c r="H170" s="111">
        <v>13485</v>
      </c>
      <c r="I170" s="64">
        <v>0</v>
      </c>
      <c r="J170" s="111">
        <v>1091</v>
      </c>
      <c r="K170" s="64">
        <v>0</v>
      </c>
      <c r="L170" s="111">
        <f>SUM(J170:K170)</f>
        <v>1091</v>
      </c>
    </row>
    <row r="171" spans="1:12" ht="25.5">
      <c r="A171" s="47"/>
      <c r="B171" s="73" t="s">
        <v>194</v>
      </c>
      <c r="C171" s="74" t="s">
        <v>196</v>
      </c>
      <c r="D171" s="61">
        <v>0</v>
      </c>
      <c r="E171" s="61">
        <v>0</v>
      </c>
      <c r="F171" s="61">
        <v>0</v>
      </c>
      <c r="G171" s="61">
        <v>0</v>
      </c>
      <c r="H171" s="61">
        <v>0</v>
      </c>
      <c r="I171" s="61">
        <v>0</v>
      </c>
      <c r="J171" s="57">
        <v>20000</v>
      </c>
      <c r="K171" s="61">
        <v>0</v>
      </c>
      <c r="L171" s="57">
        <f>SUM(J171:K171)</f>
        <v>20000</v>
      </c>
    </row>
    <row r="172" spans="1:12" ht="25.5">
      <c r="A172" s="47"/>
      <c r="B172" s="73" t="s">
        <v>195</v>
      </c>
      <c r="C172" s="74" t="s">
        <v>197</v>
      </c>
      <c r="D172" s="61">
        <v>0</v>
      </c>
      <c r="E172" s="61">
        <v>0</v>
      </c>
      <c r="F172" s="61">
        <v>0</v>
      </c>
      <c r="G172" s="61">
        <v>0</v>
      </c>
      <c r="H172" s="61">
        <v>0</v>
      </c>
      <c r="I172" s="61">
        <v>0</v>
      </c>
      <c r="J172" s="57">
        <v>20000</v>
      </c>
      <c r="K172" s="61">
        <v>0</v>
      </c>
      <c r="L172" s="57">
        <f>SUM(J172:K172)</f>
        <v>20000</v>
      </c>
    </row>
    <row r="173" spans="1:12" ht="32.1" customHeight="1">
      <c r="A173" s="47" t="s">
        <v>12</v>
      </c>
      <c r="B173" s="73">
        <v>71</v>
      </c>
      <c r="C173" s="74" t="s">
        <v>182</v>
      </c>
      <c r="D173" s="112">
        <f>SUM(D168:D172)</f>
        <v>29111</v>
      </c>
      <c r="E173" s="58">
        <f t="shared" ref="E173:L173" si="30">SUM(E168:E170)</f>
        <v>0</v>
      </c>
      <c r="F173" s="59">
        <f t="shared" si="30"/>
        <v>68485</v>
      </c>
      <c r="G173" s="58">
        <f t="shared" si="30"/>
        <v>0</v>
      </c>
      <c r="H173" s="59">
        <f t="shared" si="30"/>
        <v>68485</v>
      </c>
      <c r="I173" s="58">
        <f t="shared" si="30"/>
        <v>0</v>
      </c>
      <c r="J173" s="112">
        <f>SUM(J168:J172)</f>
        <v>96105</v>
      </c>
      <c r="K173" s="58">
        <f>SUM(K168:K172)</f>
        <v>0</v>
      </c>
      <c r="L173" s="112">
        <f t="shared" si="30"/>
        <v>56105</v>
      </c>
    </row>
    <row r="174" spans="1:12" ht="14.45" customHeight="1">
      <c r="A174" s="47"/>
      <c r="B174" s="73"/>
      <c r="C174" s="74"/>
      <c r="D174" s="103"/>
      <c r="E174" s="102"/>
      <c r="F174" s="91"/>
      <c r="G174" s="102"/>
      <c r="H174" s="103"/>
      <c r="I174" s="102"/>
      <c r="J174" s="91"/>
      <c r="K174" s="102"/>
      <c r="L174" s="91"/>
    </row>
    <row r="175" spans="1:12">
      <c r="A175" s="47"/>
      <c r="B175" s="73">
        <v>72</v>
      </c>
      <c r="C175" s="74" t="s">
        <v>150</v>
      </c>
      <c r="D175" s="104"/>
      <c r="E175" s="61"/>
      <c r="F175" s="60"/>
      <c r="G175" s="61"/>
      <c r="H175" s="104"/>
      <c r="I175" s="61"/>
      <c r="J175" s="60"/>
      <c r="K175" s="61"/>
      <c r="L175" s="60"/>
    </row>
    <row r="176" spans="1:12" ht="25.5">
      <c r="A176" s="47"/>
      <c r="B176" s="73" t="s">
        <v>144</v>
      </c>
      <c r="C176" s="74" t="s">
        <v>143</v>
      </c>
      <c r="D176" s="57">
        <v>10076</v>
      </c>
      <c r="E176" s="61">
        <v>0</v>
      </c>
      <c r="F176" s="123">
        <v>14550</v>
      </c>
      <c r="G176" s="61">
        <v>0</v>
      </c>
      <c r="H176" s="57">
        <v>14550</v>
      </c>
      <c r="I176" s="61">
        <v>0</v>
      </c>
      <c r="J176" s="57">
        <v>33147</v>
      </c>
      <c r="K176" s="61">
        <v>0</v>
      </c>
      <c r="L176" s="57">
        <f>SUM(J176:K176)</f>
        <v>33147</v>
      </c>
    </row>
    <row r="177" spans="1:12" ht="38.25">
      <c r="A177" s="47"/>
      <c r="B177" s="73" t="s">
        <v>148</v>
      </c>
      <c r="C177" s="74" t="s">
        <v>163</v>
      </c>
      <c r="D177" s="57">
        <v>94999</v>
      </c>
      <c r="E177" s="61">
        <v>0</v>
      </c>
      <c r="F177" s="123">
        <v>50000</v>
      </c>
      <c r="G177" s="61">
        <v>0</v>
      </c>
      <c r="H177" s="57">
        <v>50000</v>
      </c>
      <c r="I177" s="61">
        <v>0</v>
      </c>
      <c r="J177" s="57">
        <v>600</v>
      </c>
      <c r="K177" s="61">
        <v>0</v>
      </c>
      <c r="L177" s="57">
        <f>SUM(J177:K177)</f>
        <v>600</v>
      </c>
    </row>
    <row r="178" spans="1:12" ht="25.5">
      <c r="A178" s="47"/>
      <c r="B178" s="73" t="s">
        <v>190</v>
      </c>
      <c r="C178" s="108" t="s">
        <v>191</v>
      </c>
      <c r="D178" s="61">
        <v>0</v>
      </c>
      <c r="E178" s="61">
        <v>0</v>
      </c>
      <c r="F178" s="61">
        <v>0</v>
      </c>
      <c r="G178" s="61">
        <v>0</v>
      </c>
      <c r="H178" s="57">
        <v>500</v>
      </c>
      <c r="I178" s="61">
        <v>0</v>
      </c>
      <c r="J178" s="57">
        <v>35000</v>
      </c>
      <c r="K178" s="61">
        <v>0</v>
      </c>
      <c r="L178" s="57">
        <f>SUM(J178:K178)</f>
        <v>35000</v>
      </c>
    </row>
    <row r="179" spans="1:12" ht="14.45" customHeight="1">
      <c r="A179" s="47" t="s">
        <v>12</v>
      </c>
      <c r="B179" s="73">
        <v>72</v>
      </c>
      <c r="C179" s="74" t="s">
        <v>150</v>
      </c>
      <c r="D179" s="112">
        <f>SUM(D176:D178)</f>
        <v>105075</v>
      </c>
      <c r="E179" s="58">
        <f t="shared" ref="E179:L179" si="31">SUM(E176:E178)</f>
        <v>0</v>
      </c>
      <c r="F179" s="112">
        <f t="shared" si="31"/>
        <v>64550</v>
      </c>
      <c r="G179" s="58">
        <f t="shared" si="31"/>
        <v>0</v>
      </c>
      <c r="H179" s="112">
        <f t="shared" si="31"/>
        <v>65050</v>
      </c>
      <c r="I179" s="58">
        <f t="shared" si="31"/>
        <v>0</v>
      </c>
      <c r="J179" s="112">
        <f t="shared" si="31"/>
        <v>68747</v>
      </c>
      <c r="K179" s="58">
        <f t="shared" si="31"/>
        <v>0</v>
      </c>
      <c r="L179" s="112">
        <f t="shared" si="31"/>
        <v>68747</v>
      </c>
    </row>
    <row r="180" spans="1:12" ht="14.45" customHeight="1">
      <c r="A180" s="47"/>
      <c r="B180" s="73"/>
      <c r="C180" s="74"/>
      <c r="D180" s="104"/>
      <c r="E180" s="61"/>
      <c r="F180" s="60"/>
      <c r="G180" s="61"/>
      <c r="H180" s="104"/>
      <c r="I180" s="61"/>
      <c r="J180" s="60"/>
      <c r="K180" s="61"/>
      <c r="L180" s="60"/>
    </row>
    <row r="181" spans="1:12">
      <c r="A181" s="47"/>
      <c r="B181" s="73">
        <v>73</v>
      </c>
      <c r="C181" s="74" t="s">
        <v>151</v>
      </c>
      <c r="D181" s="104"/>
      <c r="E181" s="61"/>
      <c r="F181" s="60"/>
      <c r="G181" s="61"/>
      <c r="H181" s="104"/>
      <c r="I181" s="61"/>
      <c r="J181" s="60"/>
      <c r="K181" s="61"/>
      <c r="L181" s="60"/>
    </row>
    <row r="182" spans="1:12" ht="25.5">
      <c r="A182" s="47"/>
      <c r="B182" s="73" t="s">
        <v>145</v>
      </c>
      <c r="C182" s="74" t="s">
        <v>146</v>
      </c>
      <c r="D182" s="57">
        <v>54288</v>
      </c>
      <c r="E182" s="61">
        <v>0</v>
      </c>
      <c r="F182" s="60">
        <v>22248</v>
      </c>
      <c r="G182" s="61">
        <v>0</v>
      </c>
      <c r="H182" s="57">
        <v>22248</v>
      </c>
      <c r="I182" s="61">
        <v>0</v>
      </c>
      <c r="J182" s="57">
        <v>40392</v>
      </c>
      <c r="K182" s="61">
        <v>0</v>
      </c>
      <c r="L182" s="57">
        <f>SUM(J182:K182)</f>
        <v>40392</v>
      </c>
    </row>
    <row r="183" spans="1:12" ht="38.25">
      <c r="A183" s="47"/>
      <c r="B183" s="73" t="s">
        <v>158</v>
      </c>
      <c r="C183" s="74" t="s">
        <v>157</v>
      </c>
      <c r="D183" s="57">
        <v>11347</v>
      </c>
      <c r="E183" s="61">
        <v>0</v>
      </c>
      <c r="F183" s="57">
        <v>20000</v>
      </c>
      <c r="G183" s="61">
        <v>0</v>
      </c>
      <c r="H183" s="57">
        <v>20000</v>
      </c>
      <c r="I183" s="61">
        <v>0</v>
      </c>
      <c r="J183" s="57">
        <v>20902</v>
      </c>
      <c r="K183" s="61">
        <v>0</v>
      </c>
      <c r="L183" s="57">
        <f>SUM(J183:K183)</f>
        <v>20902</v>
      </c>
    </row>
    <row r="184" spans="1:12" ht="25.5">
      <c r="A184" s="47"/>
      <c r="B184" s="73" t="s">
        <v>179</v>
      </c>
      <c r="C184" s="74" t="s">
        <v>177</v>
      </c>
      <c r="D184" s="61">
        <v>0</v>
      </c>
      <c r="E184" s="61">
        <v>0</v>
      </c>
      <c r="F184" s="57">
        <v>10000</v>
      </c>
      <c r="G184" s="61">
        <v>0</v>
      </c>
      <c r="H184" s="57">
        <v>10000</v>
      </c>
      <c r="I184" s="61">
        <v>0</v>
      </c>
      <c r="J184" s="57">
        <v>30860</v>
      </c>
      <c r="K184" s="61">
        <v>0</v>
      </c>
      <c r="L184" s="57">
        <f>SUM(J184:K184)</f>
        <v>30860</v>
      </c>
    </row>
    <row r="185" spans="1:12" ht="14.45" customHeight="1">
      <c r="A185" s="47" t="s">
        <v>12</v>
      </c>
      <c r="B185" s="73">
        <v>73</v>
      </c>
      <c r="C185" s="74" t="s">
        <v>151</v>
      </c>
      <c r="D185" s="112">
        <f t="shared" ref="D185:L185" si="32">D182+D183+D184</f>
        <v>65635</v>
      </c>
      <c r="E185" s="58">
        <f t="shared" si="32"/>
        <v>0</v>
      </c>
      <c r="F185" s="112">
        <f t="shared" si="32"/>
        <v>52248</v>
      </c>
      <c r="G185" s="58">
        <f t="shared" si="32"/>
        <v>0</v>
      </c>
      <c r="H185" s="112">
        <f t="shared" si="32"/>
        <v>52248</v>
      </c>
      <c r="I185" s="58">
        <f t="shared" si="32"/>
        <v>0</v>
      </c>
      <c r="J185" s="112">
        <f t="shared" si="32"/>
        <v>92154</v>
      </c>
      <c r="K185" s="58">
        <f>K182+K183+K184</f>
        <v>0</v>
      </c>
      <c r="L185" s="112">
        <f t="shared" si="32"/>
        <v>92154</v>
      </c>
    </row>
    <row r="186" spans="1:12" ht="14.45" customHeight="1">
      <c r="A186" s="47"/>
      <c r="B186" s="73"/>
      <c r="C186" s="74"/>
      <c r="D186" s="104"/>
      <c r="E186" s="61"/>
      <c r="F186" s="60"/>
      <c r="G186" s="61"/>
      <c r="H186" s="104"/>
      <c r="I186" s="61"/>
      <c r="J186" s="60"/>
      <c r="K186" s="61"/>
      <c r="L186" s="60"/>
    </row>
    <row r="187" spans="1:12" ht="14.45" customHeight="1">
      <c r="A187" s="47"/>
      <c r="B187" s="73">
        <v>74</v>
      </c>
      <c r="C187" s="74" t="s">
        <v>149</v>
      </c>
      <c r="D187" s="104"/>
      <c r="E187" s="61"/>
      <c r="F187" s="60"/>
      <c r="G187" s="61"/>
      <c r="H187" s="104"/>
      <c r="I187" s="61"/>
      <c r="J187" s="60"/>
      <c r="K187" s="61"/>
      <c r="L187" s="60"/>
    </row>
    <row r="188" spans="1:12" ht="51">
      <c r="A188" s="83"/>
      <c r="B188" s="101" t="s">
        <v>152</v>
      </c>
      <c r="C188" s="90" t="s">
        <v>164</v>
      </c>
      <c r="D188" s="111">
        <v>20996</v>
      </c>
      <c r="E188" s="64">
        <v>0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f>SUM(J188:K188)</f>
        <v>0</v>
      </c>
    </row>
    <row r="189" spans="1:12" ht="25.5">
      <c r="A189" s="47"/>
      <c r="B189" s="73" t="s">
        <v>160</v>
      </c>
      <c r="C189" s="74" t="s">
        <v>155</v>
      </c>
      <c r="D189" s="61">
        <v>0</v>
      </c>
      <c r="E189" s="61">
        <v>0</v>
      </c>
      <c r="F189" s="57">
        <v>15000</v>
      </c>
      <c r="G189" s="61">
        <v>0</v>
      </c>
      <c r="H189" s="57">
        <v>15000</v>
      </c>
      <c r="I189" s="61">
        <v>0</v>
      </c>
      <c r="J189" s="57">
        <v>15378</v>
      </c>
      <c r="K189" s="61">
        <v>0</v>
      </c>
      <c r="L189" s="57">
        <f>SUM(J189:K189)</f>
        <v>15378</v>
      </c>
    </row>
    <row r="190" spans="1:12" ht="25.5">
      <c r="A190" s="47"/>
      <c r="B190" s="73" t="s">
        <v>161</v>
      </c>
      <c r="C190" s="74" t="s">
        <v>156</v>
      </c>
      <c r="D190" s="57">
        <v>6142</v>
      </c>
      <c r="E190" s="61">
        <v>0</v>
      </c>
      <c r="F190" s="57">
        <v>5000</v>
      </c>
      <c r="G190" s="61">
        <v>0</v>
      </c>
      <c r="H190" s="57">
        <v>5000</v>
      </c>
      <c r="I190" s="61">
        <v>0</v>
      </c>
      <c r="J190" s="57">
        <v>11358</v>
      </c>
      <c r="K190" s="61">
        <v>0</v>
      </c>
      <c r="L190" s="57">
        <f>SUM(J190:K190)</f>
        <v>11358</v>
      </c>
    </row>
    <row r="191" spans="1:12" ht="25.5">
      <c r="A191" s="47"/>
      <c r="B191" s="73" t="s">
        <v>159</v>
      </c>
      <c r="C191" s="74" t="s">
        <v>168</v>
      </c>
      <c r="D191" s="57">
        <v>17711</v>
      </c>
      <c r="E191" s="61">
        <v>0</v>
      </c>
      <c r="F191" s="57">
        <v>10000</v>
      </c>
      <c r="G191" s="61">
        <v>0</v>
      </c>
      <c r="H191" s="57">
        <v>10000</v>
      </c>
      <c r="I191" s="61">
        <v>0</v>
      </c>
      <c r="J191" s="57">
        <v>9192</v>
      </c>
      <c r="K191" s="61">
        <v>0</v>
      </c>
      <c r="L191" s="57">
        <f>SUM(J191:K191)</f>
        <v>9192</v>
      </c>
    </row>
    <row r="192" spans="1:12" ht="25.5">
      <c r="A192" s="47"/>
      <c r="B192" s="73" t="s">
        <v>178</v>
      </c>
      <c r="C192" s="74" t="s">
        <v>177</v>
      </c>
      <c r="D192" s="57">
        <v>15000</v>
      </c>
      <c r="E192" s="61">
        <v>0</v>
      </c>
      <c r="F192" s="61">
        <v>0</v>
      </c>
      <c r="G192" s="61">
        <v>0</v>
      </c>
      <c r="H192" s="61">
        <v>0</v>
      </c>
      <c r="I192" s="61">
        <v>0</v>
      </c>
      <c r="J192" s="61">
        <v>0</v>
      </c>
      <c r="K192" s="61">
        <v>0</v>
      </c>
      <c r="L192" s="61">
        <f>SUM(J192:K192)</f>
        <v>0</v>
      </c>
    </row>
    <row r="193" spans="1:12">
      <c r="A193" s="47" t="s">
        <v>12</v>
      </c>
      <c r="B193" s="73">
        <v>74</v>
      </c>
      <c r="C193" s="74" t="s">
        <v>149</v>
      </c>
      <c r="D193" s="112">
        <f t="shared" ref="D193:L193" si="33">D188+D189+D190+D191+D192</f>
        <v>59849</v>
      </c>
      <c r="E193" s="58">
        <f t="shared" si="33"/>
        <v>0</v>
      </c>
      <c r="F193" s="112">
        <f t="shared" si="33"/>
        <v>30000</v>
      </c>
      <c r="G193" s="58">
        <f t="shared" si="33"/>
        <v>0</v>
      </c>
      <c r="H193" s="112">
        <f t="shared" si="33"/>
        <v>30000</v>
      </c>
      <c r="I193" s="58">
        <f t="shared" si="33"/>
        <v>0</v>
      </c>
      <c r="J193" s="112">
        <f t="shared" si="33"/>
        <v>35928</v>
      </c>
      <c r="K193" s="58">
        <f>K188+K189+K190+K191+K192</f>
        <v>0</v>
      </c>
      <c r="L193" s="112">
        <f t="shared" si="33"/>
        <v>35928</v>
      </c>
    </row>
    <row r="194" spans="1:12">
      <c r="A194" s="47" t="s">
        <v>12</v>
      </c>
      <c r="B194" s="53">
        <v>1.101</v>
      </c>
      <c r="C194" s="71" t="s">
        <v>50</v>
      </c>
      <c r="D194" s="112">
        <f t="shared" ref="D194:L194" si="34">D165+D152+D148+D144+D140+D173+D179+D185+D193</f>
        <v>391543</v>
      </c>
      <c r="E194" s="58">
        <f t="shared" si="34"/>
        <v>0</v>
      </c>
      <c r="F194" s="112">
        <f t="shared" si="34"/>
        <v>297485</v>
      </c>
      <c r="G194" s="58">
        <f t="shared" si="34"/>
        <v>0</v>
      </c>
      <c r="H194" s="112">
        <f t="shared" si="34"/>
        <v>297985</v>
      </c>
      <c r="I194" s="58">
        <f t="shared" si="34"/>
        <v>0</v>
      </c>
      <c r="J194" s="112">
        <f t="shared" si="34"/>
        <v>699407</v>
      </c>
      <c r="K194" s="58">
        <f t="shared" si="34"/>
        <v>0</v>
      </c>
      <c r="L194" s="112">
        <f t="shared" si="34"/>
        <v>659407</v>
      </c>
    </row>
    <row r="195" spans="1:12">
      <c r="A195" s="47"/>
      <c r="B195" s="53"/>
      <c r="C195" s="71"/>
      <c r="D195" s="60"/>
      <c r="E195" s="60"/>
      <c r="F195" s="60"/>
      <c r="G195" s="60"/>
      <c r="H195" s="60"/>
      <c r="I195" s="60"/>
      <c r="J195" s="60"/>
      <c r="K195" s="60"/>
      <c r="L195" s="60"/>
    </row>
    <row r="196" spans="1:12">
      <c r="A196" s="47"/>
      <c r="B196" s="53">
        <v>1.1020000000000001</v>
      </c>
      <c r="C196" s="71" t="s">
        <v>52</v>
      </c>
      <c r="D196" s="60"/>
      <c r="E196" s="60"/>
      <c r="F196" s="60"/>
      <c r="G196" s="60"/>
      <c r="H196" s="60"/>
      <c r="I196" s="60"/>
      <c r="J196" s="60"/>
      <c r="K196" s="60"/>
      <c r="L196" s="60"/>
    </row>
    <row r="197" spans="1:12">
      <c r="A197" s="47"/>
      <c r="B197" s="51">
        <v>34</v>
      </c>
      <c r="C197" s="52" t="s">
        <v>17</v>
      </c>
      <c r="D197" s="60"/>
      <c r="E197" s="60"/>
      <c r="F197" s="60"/>
      <c r="G197" s="60"/>
      <c r="H197" s="60"/>
      <c r="I197" s="60"/>
      <c r="J197" s="60"/>
      <c r="K197" s="60"/>
      <c r="L197" s="60"/>
    </row>
    <row r="198" spans="1:12">
      <c r="A198" s="47"/>
      <c r="B198" s="88">
        <v>46</v>
      </c>
      <c r="C198" s="74" t="s">
        <v>19</v>
      </c>
      <c r="D198" s="60"/>
      <c r="E198" s="60"/>
      <c r="F198" s="60"/>
      <c r="G198" s="60"/>
      <c r="H198" s="60"/>
      <c r="I198" s="60"/>
      <c r="J198" s="60"/>
      <c r="K198" s="60"/>
      <c r="L198" s="60"/>
    </row>
    <row r="199" spans="1:12" ht="25.5">
      <c r="A199" s="47"/>
      <c r="B199" s="75" t="s">
        <v>20</v>
      </c>
      <c r="C199" s="74" t="s">
        <v>198</v>
      </c>
      <c r="D199" s="57">
        <v>5127</v>
      </c>
      <c r="E199" s="61">
        <v>0</v>
      </c>
      <c r="F199" s="61">
        <v>0</v>
      </c>
      <c r="G199" s="61">
        <v>0</v>
      </c>
      <c r="H199" s="61">
        <v>0</v>
      </c>
      <c r="I199" s="61">
        <v>0</v>
      </c>
      <c r="J199" s="61">
        <v>0</v>
      </c>
      <c r="K199" s="61">
        <v>0</v>
      </c>
      <c r="L199" s="61">
        <f>SUM(J199:K199)</f>
        <v>0</v>
      </c>
    </row>
    <row r="200" spans="1:12" ht="14.1" customHeight="1">
      <c r="A200" s="47"/>
      <c r="B200" s="75"/>
      <c r="C200" s="74"/>
      <c r="D200" s="60"/>
      <c r="E200" s="60"/>
      <c r="F200" s="60"/>
      <c r="G200" s="60"/>
      <c r="H200" s="60"/>
      <c r="I200" s="60"/>
      <c r="J200" s="60"/>
      <c r="K200" s="60"/>
      <c r="L200" s="60"/>
    </row>
    <row r="201" spans="1:12" ht="14.1" customHeight="1">
      <c r="A201" s="47"/>
      <c r="B201" s="88">
        <v>48</v>
      </c>
      <c r="C201" s="74" t="s">
        <v>22</v>
      </c>
      <c r="D201" s="60"/>
      <c r="E201" s="60"/>
      <c r="F201" s="60"/>
      <c r="G201" s="60"/>
      <c r="H201" s="60"/>
      <c r="I201" s="60"/>
      <c r="J201" s="60"/>
      <c r="K201" s="60"/>
      <c r="L201" s="60"/>
    </row>
    <row r="202" spans="1:12" ht="38.25">
      <c r="A202" s="47"/>
      <c r="B202" s="75" t="s">
        <v>162</v>
      </c>
      <c r="C202" s="74" t="s">
        <v>169</v>
      </c>
      <c r="D202" s="57">
        <v>11766</v>
      </c>
      <c r="E202" s="61">
        <v>0</v>
      </c>
      <c r="F202" s="57">
        <v>15000</v>
      </c>
      <c r="G202" s="61">
        <v>0</v>
      </c>
      <c r="H202" s="57">
        <v>15000</v>
      </c>
      <c r="I202" s="61">
        <v>0</v>
      </c>
      <c r="J202" s="57">
        <v>37066</v>
      </c>
      <c r="K202" s="61">
        <v>0</v>
      </c>
      <c r="L202" s="57">
        <f>SUM(J202:K202)</f>
        <v>37066</v>
      </c>
    </row>
    <row r="203" spans="1:12" ht="14.1" customHeight="1">
      <c r="A203" s="47" t="s">
        <v>12</v>
      </c>
      <c r="B203" s="51">
        <v>34</v>
      </c>
      <c r="C203" s="52" t="s">
        <v>17</v>
      </c>
      <c r="D203" s="112">
        <f t="shared" ref="D203:L203" si="35">SUM(D198:D202)</f>
        <v>16893</v>
      </c>
      <c r="E203" s="58">
        <f t="shared" si="35"/>
        <v>0</v>
      </c>
      <c r="F203" s="112">
        <f t="shared" si="35"/>
        <v>15000</v>
      </c>
      <c r="G203" s="58">
        <f t="shared" si="35"/>
        <v>0</v>
      </c>
      <c r="H203" s="112">
        <f t="shared" si="35"/>
        <v>15000</v>
      </c>
      <c r="I203" s="58">
        <f t="shared" si="35"/>
        <v>0</v>
      </c>
      <c r="J203" s="112">
        <f t="shared" si="35"/>
        <v>37066</v>
      </c>
      <c r="K203" s="58">
        <f t="shared" si="35"/>
        <v>0</v>
      </c>
      <c r="L203" s="112">
        <f t="shared" si="35"/>
        <v>37066</v>
      </c>
    </row>
    <row r="204" spans="1:12" ht="14.1" customHeight="1">
      <c r="A204" s="47" t="s">
        <v>12</v>
      </c>
      <c r="B204" s="53">
        <v>1.1020000000000001</v>
      </c>
      <c r="C204" s="71" t="s">
        <v>52</v>
      </c>
      <c r="D204" s="59">
        <f t="shared" ref="D204:J204" si="36">D203</f>
        <v>16893</v>
      </c>
      <c r="E204" s="58">
        <f t="shared" si="36"/>
        <v>0</v>
      </c>
      <c r="F204" s="112">
        <f t="shared" si="36"/>
        <v>15000</v>
      </c>
      <c r="G204" s="58">
        <f t="shared" si="36"/>
        <v>0</v>
      </c>
      <c r="H204" s="59">
        <f t="shared" si="36"/>
        <v>15000</v>
      </c>
      <c r="I204" s="58">
        <f t="shared" si="36"/>
        <v>0</v>
      </c>
      <c r="J204" s="112">
        <f t="shared" si="36"/>
        <v>37066</v>
      </c>
      <c r="K204" s="58">
        <f>K203</f>
        <v>0</v>
      </c>
      <c r="L204" s="112">
        <f>SUM(J204:K204)</f>
        <v>37066</v>
      </c>
    </row>
    <row r="205" spans="1:12" ht="14.1" customHeight="1">
      <c r="A205" s="47" t="s">
        <v>12</v>
      </c>
      <c r="B205" s="73">
        <v>1</v>
      </c>
      <c r="C205" s="74" t="s">
        <v>48</v>
      </c>
      <c r="D205" s="65">
        <f t="shared" ref="D205:L205" si="37">D204+D194</f>
        <v>408436</v>
      </c>
      <c r="E205" s="64">
        <f t="shared" si="37"/>
        <v>0</v>
      </c>
      <c r="F205" s="65">
        <f t="shared" si="37"/>
        <v>312485</v>
      </c>
      <c r="G205" s="64">
        <f t="shared" si="37"/>
        <v>0</v>
      </c>
      <c r="H205" s="65">
        <f t="shared" si="37"/>
        <v>312985</v>
      </c>
      <c r="I205" s="64">
        <f t="shared" si="37"/>
        <v>0</v>
      </c>
      <c r="J205" s="111">
        <f t="shared" si="37"/>
        <v>736473</v>
      </c>
      <c r="K205" s="64">
        <f t="shared" si="37"/>
        <v>0</v>
      </c>
      <c r="L205" s="111">
        <f t="shared" si="37"/>
        <v>696473</v>
      </c>
    </row>
    <row r="206" spans="1:12">
      <c r="A206" s="47"/>
      <c r="B206" s="73"/>
      <c r="C206" s="74"/>
      <c r="D206" s="60"/>
      <c r="E206" s="60"/>
      <c r="F206" s="60"/>
      <c r="G206" s="60"/>
      <c r="H206" s="60"/>
      <c r="I206" s="60"/>
      <c r="J206" s="60"/>
      <c r="K206" s="60"/>
      <c r="L206" s="60"/>
    </row>
    <row r="207" spans="1:12" ht="14.1" customHeight="1">
      <c r="A207" s="47"/>
      <c r="B207" s="73">
        <v>2</v>
      </c>
      <c r="C207" s="74" t="s">
        <v>53</v>
      </c>
      <c r="D207" s="72"/>
      <c r="E207" s="72"/>
      <c r="F207" s="72"/>
      <c r="G207" s="72"/>
      <c r="H207" s="72"/>
      <c r="I207" s="72"/>
      <c r="J207" s="72"/>
      <c r="K207" s="72"/>
      <c r="L207" s="72"/>
    </row>
    <row r="208" spans="1:12" ht="14.1" customHeight="1">
      <c r="A208" s="47"/>
      <c r="B208" s="53">
        <v>2.1059999999999999</v>
      </c>
      <c r="C208" s="71" t="s">
        <v>54</v>
      </c>
      <c r="D208" s="72"/>
      <c r="E208" s="72"/>
      <c r="F208" s="72"/>
      <c r="G208" s="72"/>
      <c r="H208" s="72"/>
      <c r="I208" s="72"/>
      <c r="J208" s="72"/>
      <c r="K208" s="72"/>
      <c r="L208" s="72"/>
    </row>
    <row r="209" spans="1:12" ht="25.5">
      <c r="A209" s="47"/>
      <c r="B209" s="51">
        <v>61</v>
      </c>
      <c r="C209" s="74" t="s">
        <v>126</v>
      </c>
      <c r="D209" s="60"/>
      <c r="E209" s="60"/>
      <c r="F209" s="60"/>
      <c r="G209" s="60"/>
      <c r="H209" s="60"/>
      <c r="I209" s="60"/>
      <c r="J209" s="60"/>
      <c r="K209" s="60"/>
      <c r="L209" s="60"/>
    </row>
    <row r="210" spans="1:12" ht="25.5">
      <c r="A210" s="47"/>
      <c r="B210" s="51" t="s">
        <v>56</v>
      </c>
      <c r="C210" s="74" t="s">
        <v>98</v>
      </c>
      <c r="D210" s="57">
        <v>1530</v>
      </c>
      <c r="E210" s="61">
        <v>0</v>
      </c>
      <c r="F210" s="61">
        <v>0</v>
      </c>
      <c r="G210" s="61">
        <v>0</v>
      </c>
      <c r="H210" s="61">
        <v>0</v>
      </c>
      <c r="I210" s="61">
        <v>0</v>
      </c>
      <c r="J210" s="61">
        <v>0</v>
      </c>
      <c r="K210" s="61">
        <v>0</v>
      </c>
      <c r="L210" s="61">
        <f>SUM(J210:K210)</f>
        <v>0</v>
      </c>
    </row>
    <row r="211" spans="1:12" ht="25.5">
      <c r="A211" s="83" t="s">
        <v>12</v>
      </c>
      <c r="B211" s="124">
        <v>61</v>
      </c>
      <c r="C211" s="90" t="s">
        <v>126</v>
      </c>
      <c r="D211" s="59">
        <f t="shared" ref="D211:L211" si="38">SUM(D210:D210)</f>
        <v>1530</v>
      </c>
      <c r="E211" s="58">
        <f t="shared" si="38"/>
        <v>0</v>
      </c>
      <c r="F211" s="58">
        <f t="shared" si="38"/>
        <v>0</v>
      </c>
      <c r="G211" s="58">
        <f t="shared" si="38"/>
        <v>0</v>
      </c>
      <c r="H211" s="58">
        <f t="shared" si="38"/>
        <v>0</v>
      </c>
      <c r="I211" s="58">
        <f t="shared" si="38"/>
        <v>0</v>
      </c>
      <c r="J211" s="58">
        <f t="shared" si="38"/>
        <v>0</v>
      </c>
      <c r="K211" s="58">
        <f>SUM(K210:K210)</f>
        <v>0</v>
      </c>
      <c r="L211" s="58">
        <f t="shared" si="38"/>
        <v>0</v>
      </c>
    </row>
    <row r="212" spans="1:12">
      <c r="A212" s="47" t="s">
        <v>12</v>
      </c>
      <c r="B212" s="53">
        <v>2.1059999999999999</v>
      </c>
      <c r="C212" s="71" t="s">
        <v>54</v>
      </c>
      <c r="D212" s="111">
        <f t="shared" ref="D212:I212" si="39">+D211</f>
        <v>1530</v>
      </c>
      <c r="E212" s="64">
        <f t="shared" si="39"/>
        <v>0</v>
      </c>
      <c r="F212" s="64">
        <f t="shared" si="39"/>
        <v>0</v>
      </c>
      <c r="G212" s="64">
        <f t="shared" si="39"/>
        <v>0</v>
      </c>
      <c r="H212" s="64">
        <f t="shared" si="39"/>
        <v>0</v>
      </c>
      <c r="I212" s="64">
        <f t="shared" si="39"/>
        <v>0</v>
      </c>
      <c r="J212" s="64">
        <f>+J211</f>
        <v>0</v>
      </c>
      <c r="K212" s="64">
        <f>+K211</f>
        <v>0</v>
      </c>
      <c r="L212" s="64">
        <f>+L211</f>
        <v>0</v>
      </c>
    </row>
    <row r="213" spans="1:12">
      <c r="A213" s="47" t="s">
        <v>12</v>
      </c>
      <c r="B213" s="73">
        <v>2</v>
      </c>
      <c r="C213" s="74" t="s">
        <v>53</v>
      </c>
      <c r="D213" s="46">
        <f t="shared" ref="D213:J213" si="40">D212</f>
        <v>1530</v>
      </c>
      <c r="E213" s="56">
        <f t="shared" si="40"/>
        <v>0</v>
      </c>
      <c r="F213" s="56">
        <f t="shared" si="40"/>
        <v>0</v>
      </c>
      <c r="G213" s="56">
        <f t="shared" si="40"/>
        <v>0</v>
      </c>
      <c r="H213" s="56">
        <f t="shared" si="40"/>
        <v>0</v>
      </c>
      <c r="I213" s="56">
        <f t="shared" si="40"/>
        <v>0</v>
      </c>
      <c r="J213" s="56">
        <f t="shared" si="40"/>
        <v>0</v>
      </c>
      <c r="K213" s="56">
        <f>K212</f>
        <v>0</v>
      </c>
      <c r="L213" s="56">
        <f>SUM(J213:K213)</f>
        <v>0</v>
      </c>
    </row>
    <row r="214" spans="1:12" ht="25.5">
      <c r="A214" s="47" t="s">
        <v>12</v>
      </c>
      <c r="B214" s="70">
        <v>4215</v>
      </c>
      <c r="C214" s="71" t="s">
        <v>110</v>
      </c>
      <c r="D214" s="59">
        <f t="shared" ref="D214:J214" si="41">D213+D205</f>
        <v>409966</v>
      </c>
      <c r="E214" s="58">
        <f t="shared" si="41"/>
        <v>0</v>
      </c>
      <c r="F214" s="59">
        <f t="shared" si="41"/>
        <v>312485</v>
      </c>
      <c r="G214" s="58">
        <f t="shared" si="41"/>
        <v>0</v>
      </c>
      <c r="H214" s="59">
        <f t="shared" si="41"/>
        <v>312985</v>
      </c>
      <c r="I214" s="58">
        <f t="shared" si="41"/>
        <v>0</v>
      </c>
      <c r="J214" s="112">
        <f t="shared" si="41"/>
        <v>736473</v>
      </c>
      <c r="K214" s="58">
        <f>K213+K205</f>
        <v>0</v>
      </c>
      <c r="L214" s="112">
        <f>SUM(J214:K214)</f>
        <v>736473</v>
      </c>
    </row>
    <row r="215" spans="1:12">
      <c r="A215" s="96" t="s">
        <v>12</v>
      </c>
      <c r="B215" s="97"/>
      <c r="C215" s="98" t="s">
        <v>49</v>
      </c>
      <c r="D215" s="46">
        <f t="shared" ref="D215:J215" si="42">D214</f>
        <v>409966</v>
      </c>
      <c r="E215" s="56">
        <f t="shared" si="42"/>
        <v>0</v>
      </c>
      <c r="F215" s="46">
        <f t="shared" si="42"/>
        <v>312485</v>
      </c>
      <c r="G215" s="56">
        <f t="shared" si="42"/>
        <v>0</v>
      </c>
      <c r="H215" s="46">
        <f t="shared" si="42"/>
        <v>312985</v>
      </c>
      <c r="I215" s="56">
        <f t="shared" si="42"/>
        <v>0</v>
      </c>
      <c r="J215" s="110">
        <f t="shared" si="42"/>
        <v>736473</v>
      </c>
      <c r="K215" s="56">
        <f>K214</f>
        <v>0</v>
      </c>
      <c r="L215" s="110">
        <f>SUM(J215:K215)</f>
        <v>736473</v>
      </c>
    </row>
    <row r="216" spans="1:12">
      <c r="A216" s="96" t="s">
        <v>12</v>
      </c>
      <c r="B216" s="97"/>
      <c r="C216" s="98" t="s">
        <v>5</v>
      </c>
      <c r="D216" s="59">
        <f t="shared" ref="D216:K216" si="43">D215+D126</f>
        <v>471344</v>
      </c>
      <c r="E216" s="59">
        <f t="shared" si="43"/>
        <v>91061</v>
      </c>
      <c r="F216" s="59">
        <f t="shared" si="43"/>
        <v>375785</v>
      </c>
      <c r="G216" s="59">
        <f t="shared" si="43"/>
        <v>105680</v>
      </c>
      <c r="H216" s="59">
        <f t="shared" si="43"/>
        <v>376285</v>
      </c>
      <c r="I216" s="59">
        <f t="shared" si="43"/>
        <v>105680</v>
      </c>
      <c r="J216" s="112">
        <f t="shared" si="43"/>
        <v>804901</v>
      </c>
      <c r="K216" s="59">
        <f t="shared" si="43"/>
        <v>113353</v>
      </c>
      <c r="L216" s="59">
        <f>SUM(J216:K216)</f>
        <v>918254</v>
      </c>
    </row>
    <row r="217" spans="1:12">
      <c r="A217" s="47"/>
      <c r="B217" s="99"/>
      <c r="C217" s="71"/>
      <c r="D217" s="60"/>
      <c r="E217" s="60"/>
      <c r="F217" s="60"/>
      <c r="G217" s="60"/>
      <c r="H217" s="60"/>
      <c r="I217" s="60"/>
      <c r="J217" s="57"/>
      <c r="K217" s="60"/>
      <c r="L217" s="60"/>
    </row>
    <row r="218" spans="1:12" ht="27.75" customHeight="1">
      <c r="A218" s="1" t="s">
        <v>188</v>
      </c>
      <c r="B218" s="2">
        <v>2215</v>
      </c>
      <c r="C218" s="125" t="s">
        <v>189</v>
      </c>
      <c r="D218" s="109">
        <v>0</v>
      </c>
      <c r="E218" s="105">
        <v>17</v>
      </c>
      <c r="F218" s="109">
        <v>0</v>
      </c>
      <c r="G218" s="109">
        <v>0</v>
      </c>
      <c r="H218" s="109">
        <v>0</v>
      </c>
      <c r="I218" s="109">
        <v>0</v>
      </c>
      <c r="J218" s="109">
        <v>0</v>
      </c>
      <c r="K218" s="109">
        <v>0</v>
      </c>
      <c r="L218" s="109">
        <v>0</v>
      </c>
    </row>
    <row r="219" spans="1:12">
      <c r="A219" s="1"/>
      <c r="B219" s="2"/>
      <c r="C219" s="107"/>
      <c r="D219" s="109"/>
      <c r="E219" s="105"/>
      <c r="F219" s="109"/>
      <c r="G219" s="109"/>
      <c r="H219" s="109"/>
      <c r="I219" s="109"/>
      <c r="J219" s="109"/>
      <c r="K219" s="109"/>
      <c r="L219" s="109"/>
    </row>
    <row r="220" spans="1:12">
      <c r="A220" s="1" t="s">
        <v>202</v>
      </c>
      <c r="B220" s="2" t="s">
        <v>203</v>
      </c>
      <c r="C220" s="78" t="s">
        <v>205</v>
      </c>
      <c r="D220" s="105"/>
      <c r="E220" s="105"/>
      <c r="F220" s="105"/>
      <c r="G220" s="105"/>
      <c r="H220" s="105"/>
      <c r="I220" s="105"/>
      <c r="J220" s="105">
        <v>928</v>
      </c>
      <c r="K220" s="105"/>
      <c r="L220" s="105"/>
    </row>
    <row r="221" spans="1:12">
      <c r="A221" s="114"/>
      <c r="B221" s="115"/>
      <c r="C221" s="116"/>
      <c r="D221" s="117"/>
      <c r="E221" s="117"/>
      <c r="F221" s="117"/>
      <c r="G221" s="117"/>
      <c r="H221" s="117"/>
      <c r="I221" s="117"/>
      <c r="J221" s="117"/>
      <c r="K221" s="117"/>
      <c r="L221" s="117"/>
    </row>
    <row r="222" spans="1:12">
      <c r="D222" s="77"/>
      <c r="E222" s="77"/>
      <c r="F222" s="77"/>
      <c r="G222" s="77"/>
      <c r="H222" s="77"/>
      <c r="I222" s="77"/>
      <c r="J222" s="77"/>
      <c r="K222" s="77"/>
      <c r="L222" s="77"/>
    </row>
    <row r="223" spans="1:12">
      <c r="F223" s="16"/>
      <c r="G223" s="16"/>
      <c r="H223" s="16"/>
      <c r="I223" s="16"/>
      <c r="K223" s="16"/>
    </row>
    <row r="224" spans="1:12">
      <c r="F224" s="16"/>
      <c r="G224" s="16"/>
      <c r="H224" s="16"/>
      <c r="I224" s="16"/>
      <c r="K224" s="16"/>
    </row>
    <row r="225" spans="6:11">
      <c r="F225" s="16"/>
      <c r="G225" s="16"/>
      <c r="H225" s="16"/>
      <c r="I225" s="16"/>
      <c r="K225" s="16"/>
    </row>
    <row r="226" spans="6:11">
      <c r="F226" s="16"/>
      <c r="G226" s="16"/>
      <c r="H226" s="16"/>
      <c r="I226" s="16"/>
      <c r="K226" s="16"/>
    </row>
    <row r="227" spans="6:11">
      <c r="F227" s="16"/>
      <c r="G227" s="16"/>
      <c r="H227" s="16"/>
      <c r="I227" s="16"/>
      <c r="K227" s="16"/>
    </row>
  </sheetData>
  <autoFilter ref="A17:L218"/>
  <mergeCells count="8">
    <mergeCell ref="H16:I16"/>
    <mergeCell ref="J15:L15"/>
    <mergeCell ref="J16:L16"/>
    <mergeCell ref="D16:E16"/>
    <mergeCell ref="F16:G16"/>
    <mergeCell ref="D15:E15"/>
    <mergeCell ref="F15:G15"/>
    <mergeCell ref="H15:I15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44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dem33</vt:lpstr>
      <vt:lpstr>'dem33'!housing</vt:lpstr>
      <vt:lpstr>'dem33'!np</vt:lpstr>
      <vt:lpstr>'dem33'!Print_Area</vt:lpstr>
      <vt:lpstr>'dem33'!Print_Titles</vt:lpstr>
      <vt:lpstr>'dem33'!pw</vt:lpstr>
      <vt:lpstr>'dem33'!Voted</vt:lpstr>
      <vt:lpstr>'dem33'!water</vt:lpstr>
      <vt:lpstr>'dem33'!watercap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2014-06-16T06:10:24Z</cp:lastPrinted>
  <dcterms:created xsi:type="dcterms:W3CDTF">2004-06-02T16:24:36Z</dcterms:created>
  <dcterms:modified xsi:type="dcterms:W3CDTF">2014-06-16T06:10:37Z</dcterms:modified>
</cp:coreProperties>
</file>