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510" yWindow="-285" windowWidth="7995" windowHeight="7320"/>
  </bookViews>
  <sheets>
    <sheet name="dem25" sheetId="4" r:id="rId1"/>
  </sheets>
  <externalReferences>
    <externalReference r:id="rId2"/>
  </externalReferences>
  <definedNames>
    <definedName name="__123Graph_D" hidden="1">[1]dem18!#REF!</definedName>
    <definedName name="_xlnm._FilterDatabase" localSheetId="0" hidden="1">'dem25'!$A$14:$AF$45</definedName>
    <definedName name="_Regression_Int" localSheetId="0" hidden="1">1</definedName>
    <definedName name="censusrec">#REF!</definedName>
    <definedName name="charged">#REF!</definedName>
    <definedName name="da">#REF!</definedName>
    <definedName name="ee">#REF!</definedName>
    <definedName name="fishcap">#REF!</definedName>
    <definedName name="Fishrev">#REF!</definedName>
    <definedName name="fwl">#REF!</definedName>
    <definedName name="fwlcap">#REF!</definedName>
    <definedName name="fwlrec">#REF!</definedName>
    <definedName name="housing">#REF!</definedName>
    <definedName name="housingcap">#REF!</definedName>
    <definedName name="justice">#REF!</definedName>
    <definedName name="justicerec">#REF!</definedName>
    <definedName name="lr">#REF!</definedName>
    <definedName name="lrrec">#REF!</definedName>
    <definedName name="mining" localSheetId="0">'dem25'!$D$42:$L$42</definedName>
    <definedName name="miningcap" localSheetId="0">'dem25'!#REF!</definedName>
    <definedName name="ncfund">#REF!</definedName>
    <definedName name="ncrec">#REF!</definedName>
    <definedName name="ncrec1">#REF!</definedName>
    <definedName name="np" localSheetId="0">'dem25'!$K$44</definedName>
    <definedName name="Nutrition">#REF!</definedName>
    <definedName name="oges">#REF!</definedName>
    <definedName name="pension">#REF!</definedName>
    <definedName name="_xlnm.Print_Area" localSheetId="0">'dem25'!$A$1:$L$48</definedName>
    <definedName name="_xlnm.Print_Titles" localSheetId="0">'dem25'!$11:$14</definedName>
    <definedName name="pwcap">#REF!</definedName>
    <definedName name="rec">#REF!</definedName>
    <definedName name="reform">#REF!</definedName>
    <definedName name="revise" localSheetId="0">'dem25'!$D$60:$I$60</definedName>
    <definedName name="sgs">#REF!</definedName>
    <definedName name="SocialSecurity">#REF!</definedName>
    <definedName name="socialwelfare">#REF!</definedName>
    <definedName name="spfrd">#REF!</definedName>
    <definedName name="sss">#REF!</definedName>
    <definedName name="summary" localSheetId="0">'dem25'!$D$56:$I$56</definedName>
    <definedName name="tax">#REF!</definedName>
    <definedName name="udhd">#REF!</definedName>
    <definedName name="urbancap">#REF!</definedName>
    <definedName name="Voted" localSheetId="0">'dem25'!$E$9:$G$9</definedName>
    <definedName name="water">#REF!</definedName>
    <definedName name="watercap">#REF!</definedName>
    <definedName name="welfarecap">#REF!</definedName>
    <definedName name="Z_239EE218_578E_4317_BEED_14D5D7089E27_.wvu.FilterData" localSheetId="0" hidden="1">'dem25'!$A$1:$L$54</definedName>
    <definedName name="Z_239EE218_578E_4317_BEED_14D5D7089E27_.wvu.PrintArea" localSheetId="0" hidden="1">'dem25'!$A$1:$L$44</definedName>
    <definedName name="Z_239EE218_578E_4317_BEED_14D5D7089E27_.wvu.PrintTitles" localSheetId="0" hidden="1">'dem25'!$11:$14</definedName>
    <definedName name="Z_302A3EA3_AE96_11D5_A646_0050BA3D7AFD_.wvu.FilterData" localSheetId="0" hidden="1">'dem25'!$A$1:$L$54</definedName>
    <definedName name="Z_302A3EA3_AE96_11D5_A646_0050BA3D7AFD_.wvu.PrintArea" localSheetId="0" hidden="1">'dem25'!$A$1:$L$44</definedName>
    <definedName name="Z_302A3EA3_AE96_11D5_A646_0050BA3D7AFD_.wvu.PrintTitles" localSheetId="0" hidden="1">'dem25'!$11:$14</definedName>
    <definedName name="Z_36DBA021_0ECB_11D4_8064_004005726899_.wvu.PrintArea" localSheetId="0" hidden="1">'dem25'!$A$1:$L$44</definedName>
    <definedName name="Z_36DBA021_0ECB_11D4_8064_004005726899_.wvu.PrintTitles" localSheetId="0" hidden="1">'dem25'!$11:$14</definedName>
    <definedName name="Z_93EBE921_AE91_11D5_8685_004005726899_.wvu.PrintArea" localSheetId="0" hidden="1">'dem25'!$A$1:$L$44</definedName>
    <definedName name="Z_93EBE921_AE91_11D5_8685_004005726899_.wvu.PrintTitles" localSheetId="0" hidden="1">'dem25'!$11:$14</definedName>
    <definedName name="Z_94DA79C1_0FDE_11D5_9579_000021DAEEA2_.wvu.PrintArea" localSheetId="0" hidden="1">'dem25'!$A$1:$L$44</definedName>
    <definedName name="Z_94DA79C1_0FDE_11D5_9579_000021DAEEA2_.wvu.PrintTitles" localSheetId="0" hidden="1">'dem25'!$11:$14</definedName>
    <definedName name="Z_C868F8C3_16D7_11D5_A68D_81D6213F5331_.wvu.PrintArea" localSheetId="0" hidden="1">'dem25'!$A$1:$L$44</definedName>
    <definedName name="Z_C868F8C3_16D7_11D5_A68D_81D6213F5331_.wvu.PrintTitles" localSheetId="0" hidden="1">'dem25'!$11:$14</definedName>
    <definedName name="Z_E5DF37BD_125C_11D5_8DC4_D0F5D88B3549_.wvu.PrintArea" localSheetId="0" hidden="1">'dem25'!$A$1:$L$44</definedName>
    <definedName name="Z_E5DF37BD_125C_11D5_8DC4_D0F5D88B3549_.wvu.PrintTitles" localSheetId="0" hidden="1">'dem25'!$11:$14</definedName>
    <definedName name="Z_F8ADACC1_164E_11D6_B603_000021DAEEA2_.wvu.PrintArea" localSheetId="0" hidden="1">'dem25'!$A$1:$L$44</definedName>
    <definedName name="Z_F8ADACC1_164E_11D6_B603_000021DAEEA2_.wvu.PrintTitles" localSheetId="0" hidden="1">'dem25'!$11:$14</definedName>
  </definedNames>
  <calcPr calcId="125725"/>
</workbook>
</file>

<file path=xl/calcChain.xml><?xml version="1.0" encoding="utf-8"?>
<calcChain xmlns="http://schemas.openxmlformats.org/spreadsheetml/2006/main">
  <c r="J23" i="4"/>
  <c r="U23" s="1"/>
  <c r="J21"/>
  <c r="P23" l="1"/>
  <c r="L38" l="1"/>
  <c r="L37"/>
  <c r="L31"/>
  <c r="L25"/>
  <c r="L24"/>
  <c r="L23"/>
  <c r="L22"/>
  <c r="L21"/>
  <c r="K39" l="1"/>
  <c r="K40" s="1"/>
  <c r="K32"/>
  <c r="K33" s="1"/>
  <c r="K26"/>
  <c r="K27" s="1"/>
  <c r="I39"/>
  <c r="I40" s="1"/>
  <c r="H39"/>
  <c r="H40" s="1"/>
  <c r="G39"/>
  <c r="G40" s="1"/>
  <c r="F39"/>
  <c r="F40" s="1"/>
  <c r="E39"/>
  <c r="E40" s="1"/>
  <c r="D39"/>
  <c r="D40" s="1"/>
  <c r="I32"/>
  <c r="I33" s="1"/>
  <c r="H32"/>
  <c r="H33" s="1"/>
  <c r="G32"/>
  <c r="G33" s="1"/>
  <c r="F32"/>
  <c r="F33" s="1"/>
  <c r="E32"/>
  <c r="E33" s="1"/>
  <c r="D32"/>
  <c r="D33" s="1"/>
  <c r="I26"/>
  <c r="I27" s="1"/>
  <c r="H26"/>
  <c r="H27" s="1"/>
  <c r="G26"/>
  <c r="G27" s="1"/>
  <c r="F26"/>
  <c r="F27" s="1"/>
  <c r="E26"/>
  <c r="E27" s="1"/>
  <c r="D26"/>
  <c r="D27" s="1"/>
  <c r="L32"/>
  <c r="L33" s="1"/>
  <c r="J32"/>
  <c r="J33" s="1"/>
  <c r="J39"/>
  <c r="J40" s="1"/>
  <c r="G41" l="1"/>
  <c r="G42" s="1"/>
  <c r="G43" s="1"/>
  <c r="G44" s="1"/>
  <c r="F41"/>
  <c r="F42" s="1"/>
  <c r="F43" s="1"/>
  <c r="F44" s="1"/>
  <c r="E41"/>
  <c r="E42" s="1"/>
  <c r="E43" s="1"/>
  <c r="E44" s="1"/>
  <c r="I41"/>
  <c r="I42" s="1"/>
  <c r="I43" s="1"/>
  <c r="I44" s="1"/>
  <c r="H41"/>
  <c r="H42" s="1"/>
  <c r="H43" s="1"/>
  <c r="H44" s="1"/>
  <c r="K41"/>
  <c r="K42" s="1"/>
  <c r="K43" s="1"/>
  <c r="D41"/>
  <c r="D42" s="1"/>
  <c r="D43" s="1"/>
  <c r="D44" s="1"/>
  <c r="J26"/>
  <c r="J27" s="1"/>
  <c r="J41" s="1"/>
  <c r="J42" s="1"/>
  <c r="J43" s="1"/>
  <c r="L39"/>
  <c r="L40" s="1"/>
  <c r="L26"/>
  <c r="L27" s="1"/>
  <c r="K44" l="1"/>
  <c r="J44"/>
  <c r="L41"/>
  <c r="L42" s="1"/>
  <c r="L43" s="1"/>
  <c r="E9" l="1"/>
  <c r="G9" s="1"/>
  <c r="L44"/>
</calcChain>
</file>

<file path=xl/sharedStrings.xml><?xml version="1.0" encoding="utf-8"?>
<sst xmlns="http://schemas.openxmlformats.org/spreadsheetml/2006/main" count="120" uniqueCount="65">
  <si>
    <t>MINES, MINERALS AND GEOLOGY</t>
  </si>
  <si>
    <t>Voted</t>
  </si>
  <si>
    <t>Actuals</t>
  </si>
  <si>
    <t>Budget Estimate</t>
  </si>
  <si>
    <t>Revised Estimate</t>
  </si>
  <si>
    <t>Major /Sub-Major/Minor/Sub/Detailed Heads</t>
  </si>
  <si>
    <t>Plan</t>
  </si>
  <si>
    <t>Non-Plan</t>
  </si>
  <si>
    <t>Total</t>
  </si>
  <si>
    <t>REVENUE SECTION</t>
  </si>
  <si>
    <t>M.H.</t>
  </si>
  <si>
    <t>Establishment</t>
  </si>
  <si>
    <t>60.00.01</t>
  </si>
  <si>
    <t>Salaries</t>
  </si>
  <si>
    <t>60.00.11</t>
  </si>
  <si>
    <t>Travel Expenses</t>
  </si>
  <si>
    <t>60.00.13</t>
  </si>
  <si>
    <t>Office Expenses</t>
  </si>
  <si>
    <t>60.00.14</t>
  </si>
  <si>
    <t>Rent, Rates and Taxes</t>
  </si>
  <si>
    <t>60.00.52</t>
  </si>
  <si>
    <t>Research and Development</t>
  </si>
  <si>
    <t>Research Works</t>
  </si>
  <si>
    <t>61.00.50</t>
  </si>
  <si>
    <t>Other Charges</t>
  </si>
  <si>
    <t>Minerals Exploration</t>
  </si>
  <si>
    <t>62.00.50</t>
  </si>
  <si>
    <t>DEMAND NO. 25</t>
  </si>
  <si>
    <t>62.00.70</t>
  </si>
  <si>
    <t>II. Details of the estimates and the heads under which this grant will be accounted for:</t>
  </si>
  <si>
    <t>Sealing of Mines under Mineral 
Commission Rules</t>
  </si>
  <si>
    <t>C - Economic Services (f) Industry and Minerals</t>
  </si>
  <si>
    <t>Revenue</t>
  </si>
  <si>
    <t>Capital</t>
  </si>
  <si>
    <t>PLAN</t>
  </si>
  <si>
    <t>SCHEME 1</t>
  </si>
  <si>
    <t>SCHEME 2</t>
  </si>
  <si>
    <t>MS</t>
  </si>
  <si>
    <t>MSS</t>
  </si>
  <si>
    <t>DS</t>
  </si>
  <si>
    <t xml:space="preserve">% </t>
  </si>
  <si>
    <t>Disc %</t>
  </si>
  <si>
    <t>Plan-State Sector</t>
  </si>
  <si>
    <t>State Normal</t>
  </si>
  <si>
    <t>Normal</t>
  </si>
  <si>
    <t>Non-Ferrous Mining and Metallurgical Industries</t>
  </si>
  <si>
    <t>Direction and Administration</t>
  </si>
  <si>
    <t>Machinery and Equipment</t>
  </si>
  <si>
    <t>Mineral Exploration</t>
  </si>
  <si>
    <t>Other Mineral Exploration</t>
  </si>
  <si>
    <t>Regulation and Development of 
Mines</t>
  </si>
  <si>
    <t>(In Thousands of Rupees)</t>
  </si>
  <si>
    <t>Regulation and Development of Mines</t>
  </si>
  <si>
    <t>State Earmarked</t>
  </si>
  <si>
    <t>Research &amp; Development, Geo Technical / Counter Mapping</t>
  </si>
  <si>
    <t>MR/WC</t>
  </si>
  <si>
    <t>2013-14</t>
  </si>
  <si>
    <t>2014-15</t>
  </si>
  <si>
    <t>2511002021</t>
  </si>
  <si>
    <t>2511002022</t>
  </si>
  <si>
    <t>2511002023</t>
  </si>
  <si>
    <t>I. Estimate of the amount required in the year ending 31st March, 2016 to defray the charges in respect of Mines, Minerals and Geology</t>
  </si>
  <si>
    <t>2015-16</t>
  </si>
  <si>
    <t>Rec</t>
  </si>
  <si>
    <t>Non-Ferrous Mining and Metallurgical Industries, 02.911- Deduct recoveries of over payments</t>
  </si>
</sst>
</file>

<file path=xl/styles.xml><?xml version="1.0" encoding="utf-8"?>
<styleSheet xmlns="http://schemas.openxmlformats.org/spreadsheetml/2006/main">
  <numFmts count="5">
    <numFmt numFmtId="164" formatCode="_ * #,##0.00_ ;_ * \-#,##0.00_ ;_ * &quot;-&quot;??_ ;_ @_ "/>
    <numFmt numFmtId="165" formatCode="00#"/>
    <numFmt numFmtId="166" formatCode="0#"/>
    <numFmt numFmtId="167" formatCode="00000#"/>
    <numFmt numFmtId="168" formatCode="00.000"/>
  </numFmts>
  <fonts count="9">
    <font>
      <sz val="10"/>
      <name val="Arial"/>
    </font>
    <font>
      <sz val="10"/>
      <name val="Arial"/>
      <family val="2"/>
    </font>
    <font>
      <sz val="10"/>
      <name val="Courier"/>
      <family val="3"/>
    </font>
    <font>
      <sz val="10"/>
      <name val="Times New Roman"/>
      <family val="1"/>
    </font>
    <font>
      <b/>
      <sz val="10"/>
      <name val="Times New Roman"/>
      <family val="1"/>
    </font>
    <font>
      <b/>
      <i/>
      <sz val="10"/>
      <name val="Times New Roman"/>
      <family val="1"/>
    </font>
    <font>
      <i/>
      <sz val="10"/>
      <name val="Times New Roman"/>
      <family val="1"/>
    </font>
    <font>
      <sz val="10"/>
      <color rgb="FF00B050"/>
      <name val="Times New Roman"/>
      <family val="1"/>
    </font>
    <font>
      <sz val="10"/>
      <color rgb="FF92D050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</cellStyleXfs>
  <cellXfs count="105">
    <xf numFmtId="0" fontId="0" fillId="0" borderId="0" xfId="0"/>
    <xf numFmtId="0" fontId="3" fillId="0" borderId="0" xfId="2" applyFont="1" applyFill="1" applyBorder="1" applyAlignment="1">
      <alignment vertical="top" wrapText="1"/>
    </xf>
    <xf numFmtId="0" fontId="3" fillId="0" borderId="0" xfId="2" applyFont="1" applyFill="1" applyBorder="1"/>
    <xf numFmtId="0" fontId="3" fillId="0" borderId="0" xfId="2" applyFont="1" applyFill="1"/>
    <xf numFmtId="0" fontId="4" fillId="0" borderId="0" xfId="2" applyFont="1" applyFill="1" applyBorder="1" applyAlignment="1">
      <alignment horizontal="center"/>
    </xf>
    <xf numFmtId="0" fontId="3" fillId="0" borderId="0" xfId="2" applyFont="1" applyFill="1" applyBorder="1" applyAlignment="1" applyProtection="1">
      <alignment horizontal="left"/>
    </xf>
    <xf numFmtId="0" fontId="3" fillId="0" borderId="0" xfId="2" applyFont="1" applyFill="1" applyAlignment="1">
      <alignment vertical="top" wrapText="1"/>
    </xf>
    <xf numFmtId="0" fontId="3" fillId="0" borderId="0" xfId="2" applyFont="1" applyFill="1" applyAlignment="1">
      <alignment horizontal="right"/>
    </xf>
    <xf numFmtId="0" fontId="3" fillId="0" borderId="0" xfId="2" applyFont="1" applyFill="1" applyAlignment="1">
      <alignment horizontal="center"/>
    </xf>
    <xf numFmtId="0" fontId="3" fillId="0" borderId="0" xfId="2" applyFont="1" applyFill="1" applyAlignment="1" applyProtection="1">
      <alignment horizontal="left"/>
    </xf>
    <xf numFmtId="0" fontId="4" fillId="0" borderId="0" xfId="2" applyFont="1" applyFill="1" applyAlignment="1">
      <alignment horizontal="center"/>
    </xf>
    <xf numFmtId="0" fontId="3" fillId="0" borderId="1" xfId="4" applyFont="1" applyFill="1" applyBorder="1"/>
    <xf numFmtId="0" fontId="3" fillId="0" borderId="2" xfId="5" applyFont="1" applyFill="1" applyBorder="1" applyAlignment="1" applyProtection="1">
      <alignment horizontal="right" vertical="top" wrapText="1"/>
    </xf>
    <xf numFmtId="0" fontId="3" fillId="0" borderId="0" xfId="4" applyFont="1" applyFill="1" applyBorder="1" applyProtection="1"/>
    <xf numFmtId="0" fontId="3" fillId="0" borderId="0" xfId="5" applyFont="1" applyFill="1" applyBorder="1" applyAlignment="1" applyProtection="1">
      <alignment horizontal="right" vertical="top" wrapText="1"/>
    </xf>
    <xf numFmtId="0" fontId="3" fillId="0" borderId="1" xfId="5" applyFont="1" applyFill="1" applyBorder="1" applyAlignment="1" applyProtection="1">
      <alignment horizontal="right" vertical="top" wrapText="1"/>
    </xf>
    <xf numFmtId="0" fontId="4" fillId="0" borderId="0" xfId="2" applyFont="1" applyFill="1" applyAlignment="1">
      <alignment vertical="top" wrapText="1"/>
    </xf>
    <xf numFmtId="166" fontId="3" fillId="0" borderId="0" xfId="2" applyNumberFormat="1" applyFont="1" applyFill="1" applyAlignment="1">
      <alignment vertical="top" wrapText="1"/>
    </xf>
    <xf numFmtId="0" fontId="4" fillId="0" borderId="0" xfId="2" applyFont="1" applyFill="1" applyAlignment="1" applyProtection="1">
      <alignment horizontal="left" vertical="top" wrapText="1"/>
    </xf>
    <xf numFmtId="0" fontId="4" fillId="0" borderId="0" xfId="2" applyFont="1" applyFill="1" applyBorder="1" applyAlignment="1">
      <alignment vertical="top" wrapText="1"/>
    </xf>
    <xf numFmtId="0" fontId="4" fillId="0" borderId="0" xfId="2" applyFont="1" applyFill="1" applyBorder="1" applyAlignment="1" applyProtection="1">
      <alignment horizontal="left" vertical="top" wrapText="1"/>
    </xf>
    <xf numFmtId="166" fontId="3" fillId="0" borderId="0" xfId="2" applyNumberFormat="1" applyFont="1" applyFill="1" applyBorder="1" applyAlignment="1">
      <alignment vertical="top" wrapText="1"/>
    </xf>
    <xf numFmtId="0" fontId="3" fillId="0" borderId="0" xfId="2" applyFont="1" applyFill="1" applyBorder="1" applyAlignment="1" applyProtection="1">
      <alignment horizontal="left" vertical="top" wrapText="1"/>
    </xf>
    <xf numFmtId="168" fontId="4" fillId="0" borderId="0" xfId="2" applyNumberFormat="1" applyFont="1" applyFill="1" applyBorder="1" applyAlignment="1">
      <alignment vertical="top" wrapText="1"/>
    </xf>
    <xf numFmtId="165" fontId="4" fillId="0" borderId="0" xfId="2" applyNumberFormat="1" applyFont="1" applyFill="1" applyBorder="1" applyAlignment="1">
      <alignment vertical="top" wrapText="1"/>
    </xf>
    <xf numFmtId="0" fontId="4" fillId="0" borderId="3" xfId="2" applyFont="1" applyFill="1" applyBorder="1" applyAlignment="1">
      <alignment vertical="top" wrapText="1"/>
    </xf>
    <xf numFmtId="0" fontId="4" fillId="0" borderId="3" xfId="2" applyFont="1" applyFill="1" applyBorder="1" applyAlignment="1" applyProtection="1">
      <alignment horizontal="left" vertical="top" wrapText="1"/>
    </xf>
    <xf numFmtId="0" fontId="3" fillId="0" borderId="3" xfId="2" applyFont="1" applyFill="1" applyBorder="1" applyAlignment="1">
      <alignment vertical="top" wrapText="1"/>
    </xf>
    <xf numFmtId="0" fontId="3" fillId="0" borderId="0" xfId="2" applyFont="1" applyFill="1" applyBorder="1" applyAlignment="1">
      <alignment horizontal="left" vertical="top" wrapText="1"/>
    </xf>
    <xf numFmtId="0" fontId="3" fillId="0" borderId="0" xfId="2" applyFont="1" applyFill="1" applyAlignment="1">
      <alignment horizontal="left" vertical="top" wrapText="1"/>
    </xf>
    <xf numFmtId="0" fontId="3" fillId="0" borderId="0" xfId="2" applyFont="1" applyFill="1" applyAlignment="1">
      <alignment horizontal="left"/>
    </xf>
    <xf numFmtId="0" fontId="3" fillId="0" borderId="2" xfId="5" applyFont="1" applyFill="1" applyBorder="1" applyAlignment="1" applyProtection="1">
      <alignment horizontal="left" vertical="top" wrapText="1"/>
    </xf>
    <xf numFmtId="0" fontId="3" fillId="0" borderId="0" xfId="5" applyFont="1" applyFill="1" applyBorder="1" applyAlignment="1" applyProtection="1">
      <alignment horizontal="left" vertical="top" wrapText="1"/>
    </xf>
    <xf numFmtId="0" fontId="3" fillId="0" borderId="1" xfId="5" applyFont="1" applyFill="1" applyBorder="1" applyAlignment="1" applyProtection="1">
      <alignment horizontal="left" vertical="top" wrapText="1"/>
    </xf>
    <xf numFmtId="0" fontId="3" fillId="0" borderId="3" xfId="2" applyFont="1" applyFill="1" applyBorder="1" applyAlignment="1">
      <alignment horizontal="left" vertical="top" wrapText="1"/>
    </xf>
    <xf numFmtId="0" fontId="3" fillId="0" borderId="1" xfId="2" applyFont="1" applyFill="1" applyBorder="1" applyAlignment="1">
      <alignment horizontal="left" vertical="top" wrapText="1"/>
    </xf>
    <xf numFmtId="0" fontId="3" fillId="0" borderId="0" xfId="2" applyNumberFormat="1" applyFont="1" applyFill="1" applyAlignment="1">
      <alignment horizontal="right"/>
    </xf>
    <xf numFmtId="0" fontId="3" fillId="0" borderId="0" xfId="2" applyNumberFormat="1" applyFont="1" applyFill="1" applyAlignment="1" applyProtection="1">
      <alignment horizontal="right"/>
    </xf>
    <xf numFmtId="0" fontId="3" fillId="0" borderId="3" xfId="2" applyNumberFormat="1" applyFont="1" applyFill="1" applyBorder="1" applyAlignment="1" applyProtection="1">
      <alignment horizontal="right"/>
    </xf>
    <xf numFmtId="0" fontId="3" fillId="0" borderId="2" xfId="2" applyNumberFormat="1" applyFont="1" applyFill="1" applyBorder="1" applyAlignment="1" applyProtection="1">
      <alignment horizontal="right"/>
    </xf>
    <xf numFmtId="0" fontId="3" fillId="0" borderId="0" xfId="2" applyNumberFormat="1" applyFont="1" applyFill="1" applyBorder="1" applyAlignment="1" applyProtection="1">
      <alignment horizontal="right"/>
    </xf>
    <xf numFmtId="0" fontId="4" fillId="0" borderId="0" xfId="2" applyNumberFormat="1" applyFont="1" applyFill="1" applyBorder="1"/>
    <xf numFmtId="0" fontId="4" fillId="0" borderId="0" xfId="3" applyNumberFormat="1" applyFont="1" applyFill="1" applyAlignment="1" applyProtection="1">
      <alignment horizontal="center"/>
    </xf>
    <xf numFmtId="0" fontId="3" fillId="0" borderId="0" xfId="2" applyNumberFormat="1" applyFont="1" applyFill="1"/>
    <xf numFmtId="0" fontId="4" fillId="0" borderId="0" xfId="2" applyNumberFormat="1" applyFont="1" applyFill="1" applyBorder="1" applyAlignment="1" applyProtection="1">
      <alignment horizontal="left"/>
    </xf>
    <xf numFmtId="0" fontId="4" fillId="0" borderId="0" xfId="2" applyNumberFormat="1" applyFont="1" applyFill="1" applyBorder="1" applyAlignment="1" applyProtection="1">
      <alignment horizontal="center"/>
    </xf>
    <xf numFmtId="0" fontId="3" fillId="0" borderId="1" xfId="4" applyNumberFormat="1" applyFont="1" applyFill="1" applyBorder="1"/>
    <xf numFmtId="0" fontId="3" fillId="0" borderId="1" xfId="4" applyNumberFormat="1" applyFont="1" applyFill="1" applyBorder="1" applyAlignment="1" applyProtection="1">
      <alignment horizontal="left"/>
    </xf>
    <xf numFmtId="0" fontId="5" fillId="0" borderId="1" xfId="4" applyNumberFormat="1" applyFont="1" applyFill="1" applyBorder="1" applyAlignment="1" applyProtection="1">
      <alignment horizontal="left"/>
    </xf>
    <xf numFmtId="0" fontId="5" fillId="0" borderId="1" xfId="4" applyNumberFormat="1" applyFont="1" applyFill="1" applyBorder="1"/>
    <xf numFmtId="0" fontId="6" fillId="0" borderId="1" xfId="4" applyNumberFormat="1" applyFont="1" applyFill="1" applyBorder="1" applyAlignment="1" applyProtection="1">
      <alignment horizontal="right"/>
    </xf>
    <xf numFmtId="0" fontId="3" fillId="0" borderId="1" xfId="4" applyNumberFormat="1" applyFont="1" applyFill="1" applyBorder="1" applyAlignment="1" applyProtection="1">
      <alignment horizontal="right"/>
    </xf>
    <xf numFmtId="0" fontId="3" fillId="0" borderId="0" xfId="4" applyNumberFormat="1" applyFont="1" applyFill="1" applyBorder="1" applyAlignment="1" applyProtection="1">
      <alignment horizontal="right"/>
    </xf>
    <xf numFmtId="0" fontId="3" fillId="0" borderId="0" xfId="2" applyNumberFormat="1" applyFont="1" applyFill="1" applyBorder="1" applyAlignment="1" applyProtection="1">
      <alignment horizontal="left"/>
    </xf>
    <xf numFmtId="0" fontId="3" fillId="0" borderId="0" xfId="2" applyNumberFormat="1" applyFont="1" applyFill="1" applyBorder="1"/>
    <xf numFmtId="0" fontId="4" fillId="0" borderId="0" xfId="0" applyNumberFormat="1" applyFont="1" applyFill="1" applyBorder="1" applyAlignment="1" applyProtection="1">
      <alignment horizontal="center"/>
    </xf>
    <xf numFmtId="0" fontId="3" fillId="0" borderId="0" xfId="5" applyNumberFormat="1" applyFont="1" applyFill="1" applyProtection="1"/>
    <xf numFmtId="0" fontId="3" fillId="0" borderId="0" xfId="5" applyNumberFormat="1" applyFont="1" applyFill="1" applyAlignment="1" applyProtection="1">
      <alignment horizontal="right"/>
    </xf>
    <xf numFmtId="0" fontId="4" fillId="0" borderId="0" xfId="2" applyFont="1" applyFill="1" applyBorder="1" applyAlignment="1">
      <alignment horizontal="left" vertical="top" wrapText="1"/>
    </xf>
    <xf numFmtId="0" fontId="3" fillId="0" borderId="3" xfId="2" applyNumberFormat="1" applyFont="1" applyFill="1" applyBorder="1" applyAlignment="1">
      <alignment horizontal="right"/>
    </xf>
    <xf numFmtId="0" fontId="3" fillId="0" borderId="0" xfId="1" applyNumberFormat="1" applyFont="1" applyFill="1" applyBorder="1" applyAlignment="1" applyProtection="1">
      <alignment horizontal="right" wrapText="1"/>
    </xf>
    <xf numFmtId="0" fontId="3" fillId="0" borderId="0" xfId="2" applyNumberFormat="1" applyFont="1" applyFill="1" applyBorder="1" applyAlignment="1">
      <alignment horizontal="right"/>
    </xf>
    <xf numFmtId="164" fontId="3" fillId="0" borderId="0" xfId="1" applyFont="1" applyFill="1" applyAlignment="1">
      <alignment horizontal="right" wrapText="1"/>
    </xf>
    <xf numFmtId="164" fontId="3" fillId="0" borderId="0" xfId="1" applyFont="1" applyFill="1" applyAlignment="1" applyProtection="1">
      <alignment horizontal="right" wrapText="1"/>
    </xf>
    <xf numFmtId="164" fontId="3" fillId="0" borderId="3" xfId="1" applyFont="1" applyFill="1" applyBorder="1" applyAlignment="1" applyProtection="1">
      <alignment horizontal="right" wrapText="1"/>
    </xf>
    <xf numFmtId="164" fontId="3" fillId="0" borderId="1" xfId="1" applyFont="1" applyFill="1" applyBorder="1" applyAlignment="1" applyProtection="1">
      <alignment horizontal="right" wrapText="1"/>
    </xf>
    <xf numFmtId="0" fontId="3" fillId="0" borderId="0" xfId="5" applyFont="1" applyFill="1" applyProtection="1"/>
    <xf numFmtId="0" fontId="3" fillId="0" borderId="1" xfId="2" applyFont="1" applyFill="1" applyBorder="1" applyAlignment="1">
      <alignment vertical="top" wrapText="1"/>
    </xf>
    <xf numFmtId="0" fontId="3" fillId="0" borderId="0" xfId="4" applyFont="1" applyFill="1" applyBorder="1" applyAlignment="1" applyProtection="1">
      <alignment horizontal="left"/>
    </xf>
    <xf numFmtId="0" fontId="3" fillId="0" borderId="1" xfId="4" applyFont="1" applyFill="1" applyBorder="1" applyAlignment="1" applyProtection="1">
      <alignment horizontal="left"/>
    </xf>
    <xf numFmtId="0" fontId="3" fillId="0" borderId="1" xfId="5" applyFont="1" applyFill="1" applyBorder="1" applyAlignment="1" applyProtection="1">
      <alignment vertical="top"/>
    </xf>
    <xf numFmtId="0" fontId="3" fillId="0" borderId="1" xfId="5" applyFont="1" applyFill="1" applyBorder="1" applyAlignment="1" applyProtection="1"/>
    <xf numFmtId="0" fontId="3" fillId="0" borderId="1" xfId="2" applyNumberFormat="1" applyFont="1" applyFill="1" applyBorder="1"/>
    <xf numFmtId="164" fontId="4" fillId="0" borderId="0" xfId="1" applyFont="1" applyFill="1" applyBorder="1" applyAlignment="1" applyProtection="1">
      <alignment horizontal="center"/>
    </xf>
    <xf numFmtId="49" fontId="3" fillId="0" borderId="0" xfId="2" applyNumberFormat="1" applyFont="1" applyFill="1" applyAlignment="1">
      <alignment horizontal="center"/>
    </xf>
    <xf numFmtId="49" fontId="3" fillId="0" borderId="1" xfId="5" applyNumberFormat="1" applyFont="1" applyFill="1" applyBorder="1" applyAlignment="1" applyProtection="1">
      <alignment horizontal="center" vertical="top"/>
    </xf>
    <xf numFmtId="164" fontId="3" fillId="0" borderId="0" xfId="1" applyFont="1" applyFill="1" applyBorder="1" applyAlignment="1">
      <alignment horizontal="right" wrapText="1"/>
    </xf>
    <xf numFmtId="0" fontId="3" fillId="0" borderId="0" xfId="1" applyNumberFormat="1" applyFont="1" applyFill="1" applyBorder="1" applyAlignment="1">
      <alignment horizontal="right" wrapText="1"/>
    </xf>
    <xf numFmtId="0" fontId="3" fillId="0" borderId="0" xfId="1" applyNumberFormat="1" applyFont="1" applyFill="1" applyAlignment="1" applyProtection="1">
      <alignment horizontal="right" wrapText="1"/>
    </xf>
    <xf numFmtId="164" fontId="3" fillId="0" borderId="0" xfId="1" applyFont="1" applyFill="1" applyBorder="1" applyAlignment="1" applyProtection="1">
      <alignment horizontal="right" wrapText="1"/>
    </xf>
    <xf numFmtId="49" fontId="3" fillId="0" borderId="1" xfId="5" applyNumberFormat="1" applyFont="1" applyFill="1" applyBorder="1" applyAlignment="1" applyProtection="1">
      <alignment horizontal="center"/>
    </xf>
    <xf numFmtId="49" fontId="3" fillId="0" borderId="0" xfId="2" applyNumberFormat="1" applyFont="1" applyFill="1" applyAlignment="1">
      <alignment horizontal="right"/>
    </xf>
    <xf numFmtId="0" fontId="3" fillId="0" borderId="0" xfId="3" applyFont="1" applyFill="1" applyBorder="1" applyAlignment="1">
      <alignment vertical="top" wrapText="1"/>
    </xf>
    <xf numFmtId="0" fontId="3" fillId="0" borderId="0" xfId="3" applyFont="1" applyFill="1" applyBorder="1" applyAlignment="1" applyProtection="1">
      <alignment horizontal="right" vertical="top" wrapText="1"/>
    </xf>
    <xf numFmtId="0" fontId="3" fillId="0" borderId="0" xfId="3" applyFont="1" applyFill="1" applyBorder="1" applyAlignment="1" applyProtection="1">
      <alignment horizontal="left" vertical="top" wrapText="1"/>
    </xf>
    <xf numFmtId="0" fontId="3" fillId="0" borderId="1" xfId="2" applyFont="1" applyFill="1" applyBorder="1"/>
    <xf numFmtId="167" fontId="3" fillId="0" borderId="0" xfId="2" applyNumberFormat="1" applyFont="1" applyFill="1" applyBorder="1" applyAlignment="1">
      <alignment horizontal="right" vertical="top" wrapText="1"/>
    </xf>
    <xf numFmtId="0" fontId="3" fillId="0" borderId="0" xfId="1" applyNumberFormat="1" applyFont="1" applyFill="1" applyAlignment="1">
      <alignment horizontal="right" wrapText="1"/>
    </xf>
    <xf numFmtId="0" fontId="3" fillId="0" borderId="3" xfId="1" applyNumberFormat="1" applyFont="1" applyFill="1" applyBorder="1" applyAlignment="1">
      <alignment horizontal="right" wrapText="1"/>
    </xf>
    <xf numFmtId="0" fontId="3" fillId="0" borderId="3" xfId="1" applyNumberFormat="1" applyFont="1" applyFill="1" applyBorder="1" applyAlignment="1" applyProtection="1">
      <alignment horizontal="right" wrapText="1"/>
    </xf>
    <xf numFmtId="0" fontId="3" fillId="0" borderId="1" xfId="2" applyNumberFormat="1" applyFont="1" applyFill="1" applyBorder="1" applyAlignment="1" applyProtection="1">
      <alignment horizontal="right"/>
    </xf>
    <xf numFmtId="0" fontId="3" fillId="0" borderId="1" xfId="1" applyNumberFormat="1" applyFont="1" applyFill="1" applyBorder="1" applyAlignment="1" applyProtection="1">
      <alignment horizontal="right" wrapText="1"/>
    </xf>
    <xf numFmtId="167" fontId="3" fillId="0" borderId="1" xfId="2" applyNumberFormat="1" applyFont="1" applyFill="1" applyBorder="1" applyAlignment="1">
      <alignment horizontal="right" vertical="top" wrapText="1"/>
    </xf>
    <xf numFmtId="0" fontId="7" fillId="0" borderId="0" xfId="2" applyFont="1" applyFill="1"/>
    <xf numFmtId="0" fontId="7" fillId="0" borderId="0" xfId="2" applyNumberFormat="1" applyFont="1" applyFill="1"/>
    <xf numFmtId="0" fontId="8" fillId="0" borderId="0" xfId="2" applyFont="1" applyFill="1"/>
    <xf numFmtId="0" fontId="8" fillId="0" borderId="0" xfId="2" applyNumberFormat="1" applyFont="1" applyFill="1"/>
    <xf numFmtId="0" fontId="3" fillId="0" borderId="0" xfId="4" applyNumberFormat="1" applyFont="1" applyFill="1" applyBorder="1" applyAlignment="1" applyProtection="1">
      <alignment horizontal="center"/>
    </xf>
    <xf numFmtId="0" fontId="3" fillId="0" borderId="2" xfId="4" applyNumberFormat="1" applyFont="1" applyFill="1" applyBorder="1" applyAlignment="1" applyProtection="1">
      <alignment horizontal="center"/>
    </xf>
    <xf numFmtId="0" fontId="3" fillId="0" borderId="2" xfId="5" applyFont="1" applyFill="1" applyBorder="1" applyAlignment="1" applyProtection="1">
      <alignment horizontal="center" vertical="top"/>
    </xf>
    <xf numFmtId="49" fontId="3" fillId="0" borderId="2" xfId="5" applyNumberFormat="1" applyFont="1" applyFill="1" applyBorder="1" applyAlignment="1" applyProtection="1">
      <alignment horizontal="center" vertical="top"/>
    </xf>
    <xf numFmtId="0" fontId="3" fillId="0" borderId="2" xfId="5" applyFont="1" applyFill="1" applyBorder="1" applyAlignment="1" applyProtection="1">
      <alignment horizontal="center"/>
    </xf>
    <xf numFmtId="0" fontId="3" fillId="0" borderId="0" xfId="5" applyFont="1" applyFill="1" applyBorder="1" applyAlignment="1" applyProtection="1">
      <alignment horizontal="center" vertical="top"/>
    </xf>
    <xf numFmtId="49" fontId="3" fillId="0" borderId="0" xfId="5" applyNumberFormat="1" applyFont="1" applyFill="1" applyBorder="1" applyAlignment="1" applyProtection="1">
      <alignment horizontal="center" vertical="top"/>
    </xf>
    <xf numFmtId="0" fontId="3" fillId="0" borderId="0" xfId="5" applyFont="1" applyFill="1" applyBorder="1" applyAlignment="1" applyProtection="1">
      <alignment horizontal="center"/>
    </xf>
  </cellXfs>
  <cellStyles count="6">
    <cellStyle name="Comma" xfId="1" builtinId="3"/>
    <cellStyle name="Normal" xfId="0" builtinId="0"/>
    <cellStyle name="Normal_budget 2004-05_2.6.04" xfId="2"/>
    <cellStyle name="Normal_budget for 03-04" xfId="3"/>
    <cellStyle name="Normal_BUDGET-2000" xfId="4"/>
    <cellStyle name="Normal_budgetDocNIC02-03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em18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em18"/>
      <sheetName val="DEMAND18"/>
      <sheetName val="Sheet1"/>
      <sheetName val="Sheet2"/>
      <sheetName val="Sheet3"/>
      <sheetName val="dem15"/>
      <sheetName val="dem185"/>
      <sheetName val="dem19"/>
    </sheetNames>
    <sheetDataSet>
      <sheetData sheetId="0">
        <row r="9">
          <cell r="E9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syncVertical="1" syncRef="A7" transitionEvaluation="1" codeName="Sheet55"/>
  <dimension ref="A1:AF63"/>
  <sheetViews>
    <sheetView tabSelected="1" view="pageBreakPreview" topLeftCell="A7" zoomScaleSheetLayoutView="100" workbookViewId="0">
      <selection activeCell="A49" sqref="A49:L64"/>
    </sheetView>
  </sheetViews>
  <sheetFormatPr defaultColWidth="11" defaultRowHeight="12.75"/>
  <cols>
    <col min="1" max="1" width="6.42578125" style="29" customWidth="1"/>
    <col min="2" max="2" width="8.140625" style="6" customWidth="1"/>
    <col min="3" max="3" width="34.5703125" style="3" customWidth="1"/>
    <col min="4" max="4" width="8.5703125" style="43" customWidth="1"/>
    <col min="5" max="5" width="9.42578125" style="3" customWidth="1"/>
    <col min="6" max="6" width="8.42578125" style="3" customWidth="1"/>
    <col min="7" max="7" width="8.5703125" style="3" customWidth="1"/>
    <col min="8" max="8" width="8.5703125" style="43" customWidth="1"/>
    <col min="9" max="9" width="8.42578125" style="3" customWidth="1"/>
    <col min="10" max="10" width="8.5703125" style="3" customWidth="1"/>
    <col min="11" max="11" width="9.140625" style="3" customWidth="1"/>
    <col min="12" max="12" width="8.42578125" style="3" customWidth="1"/>
    <col min="13" max="15" width="11" style="3" hidden="1" customWidth="1"/>
    <col min="16" max="16" width="11" style="43" hidden="1" customWidth="1"/>
    <col min="17" max="17" width="11" style="74" hidden="1" customWidth="1"/>
    <col min="18" max="18" width="3.7109375" style="3" hidden="1" customWidth="1"/>
    <col min="19" max="19" width="5" style="3" hidden="1" customWidth="1"/>
    <col min="20" max="20" width="9.42578125" style="3" hidden="1" customWidth="1"/>
    <col min="21" max="21" width="6.7109375" style="43" hidden="1" customWidth="1"/>
    <col min="22" max="22" width="11.28515625" style="3" hidden="1" customWidth="1"/>
    <col min="23" max="25" width="11" style="3"/>
    <col min="26" max="26" width="11.140625" style="3" bestFit="1" customWidth="1"/>
    <col min="27" max="27" width="11.28515625" style="3" bestFit="1" customWidth="1"/>
    <col min="28" max="16384" width="11" style="3"/>
  </cols>
  <sheetData>
    <row r="1" spans="1:32">
      <c r="A1" s="28"/>
      <c r="B1" s="1"/>
      <c r="C1" s="2"/>
      <c r="D1" s="54"/>
      <c r="E1" s="4" t="s">
        <v>27</v>
      </c>
      <c r="F1" s="2"/>
      <c r="G1" s="2"/>
      <c r="H1" s="54"/>
      <c r="I1" s="2"/>
      <c r="J1" s="2"/>
      <c r="K1" s="2"/>
      <c r="L1" s="2"/>
    </row>
    <row r="2" spans="1:32">
      <c r="A2" s="28"/>
      <c r="B2" s="1"/>
      <c r="C2" s="2"/>
      <c r="D2" s="54"/>
      <c r="E2" s="4" t="s">
        <v>0</v>
      </c>
      <c r="F2" s="2"/>
      <c r="G2" s="2"/>
      <c r="H2" s="54"/>
      <c r="I2" s="2"/>
      <c r="J2" s="2"/>
      <c r="K2" s="2"/>
      <c r="L2" s="2"/>
    </row>
    <row r="3" spans="1:32">
      <c r="A3" s="28"/>
      <c r="B3" s="1"/>
      <c r="C3" s="2"/>
      <c r="D3" s="54"/>
      <c r="E3" s="4"/>
      <c r="F3" s="2"/>
      <c r="G3" s="2"/>
      <c r="H3" s="54"/>
      <c r="I3" s="2"/>
      <c r="J3" s="2"/>
      <c r="K3" s="2"/>
      <c r="L3" s="2"/>
    </row>
    <row r="4" spans="1:32">
      <c r="A4" s="28"/>
      <c r="B4" s="1"/>
      <c r="C4" s="2"/>
      <c r="D4" s="61" t="s">
        <v>31</v>
      </c>
      <c r="E4" s="4">
        <v>2853</v>
      </c>
      <c r="F4" s="5" t="s">
        <v>45</v>
      </c>
      <c r="G4" s="2"/>
      <c r="H4" s="54"/>
      <c r="I4" s="2"/>
      <c r="J4" s="2"/>
      <c r="K4" s="2"/>
      <c r="L4" s="2"/>
    </row>
    <row r="5" spans="1:32">
      <c r="D5" s="36"/>
      <c r="E5" s="8"/>
      <c r="F5" s="9"/>
    </row>
    <row r="6" spans="1:32">
      <c r="D6" s="36"/>
      <c r="E6" s="10"/>
      <c r="F6" s="9"/>
    </row>
    <row r="7" spans="1:32">
      <c r="A7" s="9" t="s">
        <v>61</v>
      </c>
    </row>
    <row r="8" spans="1:32">
      <c r="A8" s="30"/>
      <c r="D8" s="41"/>
      <c r="E8" s="42" t="s">
        <v>32</v>
      </c>
      <c r="F8" s="42" t="s">
        <v>33</v>
      </c>
      <c r="G8" s="42" t="s">
        <v>8</v>
      </c>
      <c r="I8" s="43"/>
      <c r="J8" s="43"/>
      <c r="K8" s="43"/>
      <c r="L8" s="43"/>
    </row>
    <row r="9" spans="1:32">
      <c r="A9" s="30"/>
      <c r="D9" s="44" t="s">
        <v>1</v>
      </c>
      <c r="E9" s="45">
        <f>L43</f>
        <v>37484</v>
      </c>
      <c r="F9" s="73">
        <v>0</v>
      </c>
      <c r="G9" s="45">
        <f>F9+E9</f>
        <v>37484</v>
      </c>
      <c r="I9" s="43"/>
      <c r="J9" s="43"/>
      <c r="K9" s="43"/>
      <c r="L9" s="43"/>
    </row>
    <row r="10" spans="1:32">
      <c r="A10" s="9" t="s">
        <v>29</v>
      </c>
      <c r="E10" s="43"/>
      <c r="F10" s="43"/>
      <c r="G10" s="43"/>
      <c r="I10" s="43"/>
      <c r="J10" s="43"/>
      <c r="K10" s="43"/>
      <c r="L10" s="43"/>
    </row>
    <row r="11" spans="1:32" ht="13.5">
      <c r="C11" s="11"/>
      <c r="D11" s="46"/>
      <c r="E11" s="46"/>
      <c r="F11" s="46"/>
      <c r="G11" s="46"/>
      <c r="H11" s="46"/>
      <c r="I11" s="47"/>
      <c r="J11" s="48"/>
      <c r="K11" s="49"/>
      <c r="L11" s="50" t="s">
        <v>51</v>
      </c>
    </row>
    <row r="12" spans="1:32" s="66" customFormat="1">
      <c r="A12" s="31"/>
      <c r="B12" s="12"/>
      <c r="C12" s="68"/>
      <c r="D12" s="98" t="s">
        <v>2</v>
      </c>
      <c r="E12" s="98"/>
      <c r="F12" s="97" t="s">
        <v>3</v>
      </c>
      <c r="G12" s="97"/>
      <c r="H12" s="97" t="s">
        <v>4</v>
      </c>
      <c r="I12" s="97"/>
      <c r="J12" s="97" t="s">
        <v>3</v>
      </c>
      <c r="K12" s="97"/>
      <c r="L12" s="97"/>
      <c r="M12" s="99" t="s">
        <v>34</v>
      </c>
      <c r="N12" s="99"/>
      <c r="O12" s="99"/>
      <c r="P12" s="99"/>
      <c r="Q12" s="100"/>
      <c r="R12" s="99"/>
      <c r="S12" s="99"/>
      <c r="T12" s="99"/>
      <c r="U12" s="99"/>
      <c r="V12" s="99"/>
      <c r="W12" s="99"/>
      <c r="X12" s="99"/>
      <c r="Y12" s="99"/>
      <c r="Z12" s="99"/>
      <c r="AA12" s="99"/>
      <c r="AB12" s="101"/>
      <c r="AC12" s="101"/>
      <c r="AD12" s="101"/>
      <c r="AE12" s="101"/>
      <c r="AF12" s="101"/>
    </row>
    <row r="13" spans="1:32" s="66" customFormat="1">
      <c r="A13" s="32"/>
      <c r="B13" s="14"/>
      <c r="C13" s="68" t="s">
        <v>5</v>
      </c>
      <c r="D13" s="97" t="s">
        <v>56</v>
      </c>
      <c r="E13" s="97"/>
      <c r="F13" s="97" t="s">
        <v>57</v>
      </c>
      <c r="G13" s="97"/>
      <c r="H13" s="97" t="s">
        <v>57</v>
      </c>
      <c r="I13" s="97"/>
      <c r="J13" s="97" t="s">
        <v>62</v>
      </c>
      <c r="K13" s="97"/>
      <c r="L13" s="97"/>
      <c r="M13" s="102" t="s">
        <v>35</v>
      </c>
      <c r="N13" s="102"/>
      <c r="O13" s="102"/>
      <c r="P13" s="102"/>
      <c r="Q13" s="103"/>
      <c r="R13" s="102" t="s">
        <v>36</v>
      </c>
      <c r="S13" s="102"/>
      <c r="T13" s="102"/>
      <c r="U13" s="102"/>
      <c r="V13" s="102"/>
      <c r="W13" s="102"/>
      <c r="X13" s="102"/>
      <c r="Y13" s="102"/>
      <c r="Z13" s="102"/>
      <c r="AA13" s="102"/>
      <c r="AB13" s="104"/>
      <c r="AC13" s="104"/>
      <c r="AD13" s="104"/>
      <c r="AE13" s="104"/>
      <c r="AF13" s="104"/>
    </row>
    <row r="14" spans="1:32" s="66" customFormat="1">
      <c r="A14" s="33"/>
      <c r="B14" s="15"/>
      <c r="C14" s="69"/>
      <c r="D14" s="51" t="s">
        <v>6</v>
      </c>
      <c r="E14" s="51" t="s">
        <v>7</v>
      </c>
      <c r="F14" s="51" t="s">
        <v>6</v>
      </c>
      <c r="G14" s="51" t="s">
        <v>7</v>
      </c>
      <c r="H14" s="51" t="s">
        <v>6</v>
      </c>
      <c r="I14" s="51" t="s">
        <v>7</v>
      </c>
      <c r="J14" s="51" t="s">
        <v>6</v>
      </c>
      <c r="K14" s="51" t="s">
        <v>7</v>
      </c>
      <c r="L14" s="51" t="s">
        <v>8</v>
      </c>
      <c r="M14" s="70" t="s">
        <v>37</v>
      </c>
      <c r="N14" s="70" t="s">
        <v>38</v>
      </c>
      <c r="O14" s="70" t="s">
        <v>39</v>
      </c>
      <c r="P14" s="70" t="s">
        <v>40</v>
      </c>
      <c r="Q14" s="75" t="s">
        <v>41</v>
      </c>
      <c r="R14" s="70" t="s">
        <v>37</v>
      </c>
      <c r="S14" s="70" t="s">
        <v>38</v>
      </c>
      <c r="T14" s="70" t="s">
        <v>39</v>
      </c>
      <c r="U14" s="70" t="s">
        <v>40</v>
      </c>
      <c r="V14" s="75" t="s">
        <v>41</v>
      </c>
      <c r="W14" s="70"/>
      <c r="X14" s="70"/>
      <c r="Y14" s="70"/>
      <c r="Z14" s="70"/>
      <c r="AA14" s="75"/>
      <c r="AB14" s="71"/>
      <c r="AC14" s="71"/>
      <c r="AD14" s="71"/>
      <c r="AE14" s="71"/>
      <c r="AF14" s="80"/>
    </row>
    <row r="15" spans="1:32" s="66" customFormat="1">
      <c r="A15" s="32"/>
      <c r="B15" s="14"/>
      <c r="C15" s="13"/>
      <c r="D15" s="52"/>
      <c r="E15" s="52"/>
      <c r="F15" s="52"/>
      <c r="G15" s="52"/>
      <c r="H15" s="52"/>
      <c r="I15" s="52"/>
      <c r="J15" s="52"/>
      <c r="K15" s="52"/>
      <c r="L15" s="52"/>
    </row>
    <row r="16" spans="1:32">
      <c r="C16" s="18" t="s">
        <v>9</v>
      </c>
      <c r="D16" s="40"/>
      <c r="E16" s="40"/>
      <c r="F16" s="40"/>
      <c r="G16" s="53"/>
      <c r="H16" s="40"/>
      <c r="I16" s="40"/>
      <c r="J16" s="40"/>
      <c r="K16" s="40"/>
      <c r="L16" s="40"/>
      <c r="P16" s="3"/>
      <c r="Q16" s="3"/>
      <c r="U16" s="3"/>
    </row>
    <row r="17" spans="1:28" ht="25.5">
      <c r="A17" s="29" t="s">
        <v>10</v>
      </c>
      <c r="B17" s="16">
        <v>2853</v>
      </c>
      <c r="C17" s="20" t="s">
        <v>45</v>
      </c>
      <c r="E17" s="43"/>
      <c r="F17" s="43"/>
      <c r="G17" s="43"/>
      <c r="I17" s="43"/>
      <c r="J17" s="43"/>
      <c r="K17" s="43"/>
      <c r="L17" s="43"/>
      <c r="P17" s="3"/>
      <c r="Q17" s="3"/>
    </row>
    <row r="18" spans="1:28">
      <c r="A18" s="28"/>
      <c r="B18" s="21">
        <v>2</v>
      </c>
      <c r="C18" s="22" t="s">
        <v>52</v>
      </c>
      <c r="E18" s="43"/>
      <c r="F18" s="43"/>
      <c r="G18" s="43"/>
      <c r="I18" s="43"/>
      <c r="J18" s="43"/>
      <c r="K18" s="43"/>
      <c r="L18" s="43"/>
      <c r="P18" s="3"/>
      <c r="Q18" s="3"/>
      <c r="U18" s="3"/>
    </row>
    <row r="19" spans="1:28">
      <c r="A19" s="28"/>
      <c r="B19" s="23">
        <v>2.0009999999999999</v>
      </c>
      <c r="C19" s="20" t="s">
        <v>46</v>
      </c>
      <c r="D19" s="36"/>
      <c r="E19" s="36"/>
      <c r="F19" s="36"/>
      <c r="G19" s="36"/>
      <c r="H19" s="36"/>
      <c r="I19" s="36"/>
      <c r="J19" s="36"/>
      <c r="K19" s="36"/>
      <c r="L19" s="36"/>
      <c r="P19" s="3"/>
      <c r="Q19" s="3"/>
      <c r="U19" s="3"/>
    </row>
    <row r="20" spans="1:28">
      <c r="A20" s="28"/>
      <c r="B20" s="21">
        <v>60</v>
      </c>
      <c r="C20" s="22" t="s">
        <v>11</v>
      </c>
      <c r="D20" s="36"/>
      <c r="E20" s="36"/>
      <c r="F20" s="36"/>
      <c r="G20" s="36"/>
      <c r="H20" s="36"/>
      <c r="I20" s="36"/>
      <c r="J20" s="36"/>
      <c r="K20" s="36"/>
      <c r="L20" s="36"/>
      <c r="P20" s="3"/>
      <c r="Q20" s="3"/>
      <c r="U20" s="3"/>
    </row>
    <row r="21" spans="1:28">
      <c r="A21" s="28"/>
      <c r="B21" s="86" t="s">
        <v>12</v>
      </c>
      <c r="C21" s="22" t="s">
        <v>13</v>
      </c>
      <c r="D21" s="36">
        <v>6291</v>
      </c>
      <c r="E21" s="37">
        <v>19945</v>
      </c>
      <c r="F21" s="87">
        <v>7300</v>
      </c>
      <c r="G21" s="37">
        <v>24537</v>
      </c>
      <c r="H21" s="36">
        <v>7300</v>
      </c>
      <c r="I21" s="37">
        <v>24537</v>
      </c>
      <c r="J21" s="87">
        <f>10800-2400</f>
        <v>8400</v>
      </c>
      <c r="K21" s="37">
        <v>24054</v>
      </c>
      <c r="L21" s="37">
        <f>SUM(J21:K21)</f>
        <v>32454</v>
      </c>
      <c r="M21" s="95" t="s">
        <v>42</v>
      </c>
      <c r="N21" s="95" t="s">
        <v>43</v>
      </c>
      <c r="O21" s="95" t="s">
        <v>13</v>
      </c>
      <c r="P21" s="96">
        <v>100</v>
      </c>
      <c r="Q21" s="95">
        <v>2511001001</v>
      </c>
      <c r="W21" s="93"/>
      <c r="X21" s="93"/>
      <c r="Y21" s="93"/>
      <c r="Z21" s="93"/>
      <c r="AA21" s="93"/>
    </row>
    <row r="22" spans="1:28">
      <c r="A22" s="28"/>
      <c r="B22" s="86" t="s">
        <v>14</v>
      </c>
      <c r="C22" s="22" t="s">
        <v>15</v>
      </c>
      <c r="D22" s="36">
        <v>478</v>
      </c>
      <c r="E22" s="37">
        <v>38</v>
      </c>
      <c r="F22" s="62">
        <v>0</v>
      </c>
      <c r="G22" s="37">
        <v>70</v>
      </c>
      <c r="H22" s="62">
        <v>0</v>
      </c>
      <c r="I22" s="37">
        <v>70</v>
      </c>
      <c r="J22" s="87">
        <v>300</v>
      </c>
      <c r="K22" s="37">
        <v>70</v>
      </c>
      <c r="L22" s="37">
        <f>SUM(J22:K22)</f>
        <v>370</v>
      </c>
      <c r="M22" s="95" t="s">
        <v>42</v>
      </c>
      <c r="N22" s="95" t="s">
        <v>43</v>
      </c>
      <c r="O22" s="95" t="s">
        <v>44</v>
      </c>
      <c r="P22" s="96">
        <v>100</v>
      </c>
      <c r="Q22" s="95">
        <v>2511001003</v>
      </c>
      <c r="R22" s="95"/>
      <c r="S22" s="95"/>
      <c r="T22" s="95"/>
      <c r="U22" s="96"/>
      <c r="V22" s="95"/>
      <c r="W22" s="93"/>
      <c r="X22" s="93"/>
      <c r="Y22" s="93"/>
      <c r="Z22" s="93"/>
      <c r="AA22" s="93"/>
    </row>
    <row r="23" spans="1:28">
      <c r="A23" s="28"/>
      <c r="B23" s="86" t="s">
        <v>16</v>
      </c>
      <c r="C23" s="22" t="s">
        <v>17</v>
      </c>
      <c r="D23" s="36">
        <v>2500</v>
      </c>
      <c r="E23" s="37">
        <v>500</v>
      </c>
      <c r="F23" s="87">
        <v>3300</v>
      </c>
      <c r="G23" s="37">
        <v>500</v>
      </c>
      <c r="H23" s="36">
        <v>3300</v>
      </c>
      <c r="I23" s="37">
        <v>500</v>
      </c>
      <c r="J23" s="87">
        <f>1600+2500</f>
        <v>4100</v>
      </c>
      <c r="K23" s="37">
        <v>500</v>
      </c>
      <c r="L23" s="37">
        <f>SUM(J23:K23)</f>
        <v>4600</v>
      </c>
      <c r="M23" s="95" t="s">
        <v>42</v>
      </c>
      <c r="N23" s="95" t="s">
        <v>43</v>
      </c>
      <c r="O23" s="95" t="s">
        <v>44</v>
      </c>
      <c r="P23" s="96">
        <f>100-U23</f>
        <v>39.024390243902438</v>
      </c>
      <c r="Q23" s="95">
        <v>2511001003</v>
      </c>
      <c r="R23" s="95" t="s">
        <v>42</v>
      </c>
      <c r="S23" s="95" t="s">
        <v>43</v>
      </c>
      <c r="T23" s="95" t="s">
        <v>55</v>
      </c>
      <c r="U23" s="96">
        <f>2500/J23*100</f>
        <v>60.975609756097562</v>
      </c>
      <c r="V23" s="95">
        <v>2411001002</v>
      </c>
      <c r="W23" s="93"/>
      <c r="X23" s="93"/>
      <c r="Y23" s="93"/>
      <c r="Z23" s="94"/>
      <c r="AA23" s="93"/>
      <c r="AB23" s="43"/>
    </row>
    <row r="24" spans="1:28">
      <c r="A24" s="28"/>
      <c r="B24" s="86" t="s">
        <v>18</v>
      </c>
      <c r="C24" s="22" t="s">
        <v>19</v>
      </c>
      <c r="D24" s="36">
        <v>58</v>
      </c>
      <c r="E24" s="63">
        <v>0</v>
      </c>
      <c r="F24" s="87">
        <v>60</v>
      </c>
      <c r="G24" s="63">
        <v>0</v>
      </c>
      <c r="H24" s="36">
        <v>60</v>
      </c>
      <c r="I24" s="63">
        <v>0</v>
      </c>
      <c r="J24" s="87">
        <v>60</v>
      </c>
      <c r="K24" s="63">
        <v>0</v>
      </c>
      <c r="L24" s="78">
        <f>SUM(J24:K24)</f>
        <v>60</v>
      </c>
      <c r="M24" s="95" t="s">
        <v>42</v>
      </c>
      <c r="N24" s="95" t="s">
        <v>43</v>
      </c>
      <c r="O24" s="95" t="s">
        <v>44</v>
      </c>
      <c r="P24" s="96">
        <v>100</v>
      </c>
      <c r="Q24" s="95">
        <v>2511001003</v>
      </c>
      <c r="R24" s="95"/>
      <c r="S24" s="95"/>
      <c r="T24" s="95"/>
      <c r="U24" s="96"/>
      <c r="V24" s="95"/>
      <c r="W24" s="93"/>
      <c r="X24" s="93"/>
      <c r="Y24" s="93"/>
      <c r="Z24" s="93"/>
      <c r="AA24" s="93"/>
    </row>
    <row r="25" spans="1:28">
      <c r="A25" s="28"/>
      <c r="B25" s="86" t="s">
        <v>20</v>
      </c>
      <c r="C25" s="22" t="s">
        <v>47</v>
      </c>
      <c r="D25" s="36">
        <v>1124</v>
      </c>
      <c r="E25" s="63">
        <v>0</v>
      </c>
      <c r="F25" s="87">
        <v>1500</v>
      </c>
      <c r="G25" s="63">
        <v>0</v>
      </c>
      <c r="H25" s="36">
        <v>1500</v>
      </c>
      <c r="I25" s="63">
        <v>0</v>
      </c>
      <c r="J25" s="62">
        <v>0</v>
      </c>
      <c r="K25" s="63">
        <v>0</v>
      </c>
      <c r="L25" s="63">
        <f>SUM(J25:K25)</f>
        <v>0</v>
      </c>
      <c r="M25" s="3" t="s">
        <v>42</v>
      </c>
      <c r="N25" s="3" t="s">
        <v>53</v>
      </c>
      <c r="O25" s="3" t="s">
        <v>47</v>
      </c>
      <c r="P25" s="3">
        <v>100</v>
      </c>
      <c r="Q25" s="81" t="s">
        <v>59</v>
      </c>
      <c r="U25" s="3"/>
      <c r="W25" s="93"/>
      <c r="X25" s="93"/>
      <c r="Y25" s="93"/>
      <c r="Z25" s="93"/>
      <c r="AA25" s="93"/>
    </row>
    <row r="26" spans="1:28">
      <c r="A26" s="28" t="s">
        <v>8</v>
      </c>
      <c r="B26" s="21">
        <v>60</v>
      </c>
      <c r="C26" s="22" t="s">
        <v>11</v>
      </c>
      <c r="D26" s="59">
        <f t="shared" ref="D26:L26" si="0">SUM(D21:D25)</f>
        <v>10451</v>
      </c>
      <c r="E26" s="59">
        <f t="shared" si="0"/>
        <v>20483</v>
      </c>
      <c r="F26" s="88">
        <f t="shared" si="0"/>
        <v>12160</v>
      </c>
      <c r="G26" s="59">
        <f t="shared" si="0"/>
        <v>25107</v>
      </c>
      <c r="H26" s="59">
        <f t="shared" si="0"/>
        <v>12160</v>
      </c>
      <c r="I26" s="59">
        <f t="shared" si="0"/>
        <v>25107</v>
      </c>
      <c r="J26" s="88">
        <f t="shared" si="0"/>
        <v>12860</v>
      </c>
      <c r="K26" s="59">
        <f t="shared" ref="K26" si="1">SUM(K21:K25)</f>
        <v>24624</v>
      </c>
      <c r="L26" s="59">
        <f t="shared" si="0"/>
        <v>37484</v>
      </c>
      <c r="P26" s="3"/>
      <c r="Q26" s="3"/>
      <c r="U26" s="3"/>
    </row>
    <row r="27" spans="1:28">
      <c r="A27" s="28" t="s">
        <v>8</v>
      </c>
      <c r="B27" s="23">
        <v>2.0009999999999999</v>
      </c>
      <c r="C27" s="20" t="s">
        <v>46</v>
      </c>
      <c r="D27" s="38">
        <f t="shared" ref="D27:L27" si="2">D26</f>
        <v>10451</v>
      </c>
      <c r="E27" s="38">
        <f t="shared" si="2"/>
        <v>20483</v>
      </c>
      <c r="F27" s="89">
        <f t="shared" si="2"/>
        <v>12160</v>
      </c>
      <c r="G27" s="38">
        <f t="shared" si="2"/>
        <v>25107</v>
      </c>
      <c r="H27" s="38">
        <f t="shared" si="2"/>
        <v>12160</v>
      </c>
      <c r="I27" s="38">
        <f t="shared" si="2"/>
        <v>25107</v>
      </c>
      <c r="J27" s="89">
        <f t="shared" si="2"/>
        <v>12860</v>
      </c>
      <c r="K27" s="38">
        <f t="shared" ref="K27" si="3">K26</f>
        <v>24624</v>
      </c>
      <c r="L27" s="38">
        <f t="shared" si="2"/>
        <v>37484</v>
      </c>
      <c r="P27" s="3"/>
      <c r="Q27" s="3"/>
      <c r="U27" s="3"/>
    </row>
    <row r="28" spans="1:28">
      <c r="A28" s="28"/>
      <c r="B28" s="24"/>
      <c r="C28" s="20"/>
      <c r="D28" s="39"/>
      <c r="E28" s="39"/>
      <c r="F28" s="39"/>
      <c r="G28" s="39"/>
      <c r="H28" s="39"/>
      <c r="I28" s="39"/>
      <c r="J28" s="39"/>
      <c r="K28" s="39"/>
      <c r="L28" s="39"/>
      <c r="P28" s="3"/>
      <c r="Q28" s="3"/>
      <c r="U28" s="3"/>
    </row>
    <row r="29" spans="1:28">
      <c r="A29" s="28"/>
      <c r="B29" s="23">
        <v>2.004</v>
      </c>
      <c r="C29" s="20" t="s">
        <v>21</v>
      </c>
      <c r="D29" s="40"/>
      <c r="E29" s="40"/>
      <c r="F29" s="40"/>
      <c r="G29" s="40"/>
      <c r="H29" s="40"/>
      <c r="I29" s="40"/>
      <c r="J29" s="40"/>
      <c r="K29" s="40"/>
      <c r="L29" s="40"/>
      <c r="P29" s="3"/>
      <c r="Q29" s="3"/>
      <c r="U29" s="3"/>
    </row>
    <row r="30" spans="1:28">
      <c r="A30" s="28"/>
      <c r="B30" s="21">
        <v>61</v>
      </c>
      <c r="C30" s="22" t="s">
        <v>22</v>
      </c>
      <c r="D30" s="40"/>
      <c r="E30" s="40"/>
      <c r="F30" s="40"/>
      <c r="G30" s="40"/>
      <c r="H30" s="40"/>
      <c r="I30" s="40"/>
      <c r="J30" s="40"/>
      <c r="K30" s="40"/>
      <c r="L30" s="40"/>
      <c r="P30" s="3"/>
      <c r="Q30" s="3"/>
      <c r="U30" s="3"/>
    </row>
    <row r="31" spans="1:28">
      <c r="A31" s="28"/>
      <c r="B31" s="86" t="s">
        <v>23</v>
      </c>
      <c r="C31" s="1" t="s">
        <v>24</v>
      </c>
      <c r="D31" s="90">
        <v>2899</v>
      </c>
      <c r="E31" s="65">
        <v>0</v>
      </c>
      <c r="F31" s="91">
        <v>3000</v>
      </c>
      <c r="G31" s="65">
        <v>0</v>
      </c>
      <c r="H31" s="90">
        <v>3000</v>
      </c>
      <c r="I31" s="65">
        <v>0</v>
      </c>
      <c r="J31" s="65">
        <v>0</v>
      </c>
      <c r="K31" s="65">
        <v>0</v>
      </c>
      <c r="L31" s="65">
        <f>SUM(J31:K31)</f>
        <v>0</v>
      </c>
      <c r="M31" s="3" t="s">
        <v>42</v>
      </c>
      <c r="N31" s="3" t="s">
        <v>53</v>
      </c>
      <c r="O31" s="3" t="s">
        <v>54</v>
      </c>
      <c r="P31" s="3">
        <v>100</v>
      </c>
      <c r="Q31" s="81" t="s">
        <v>58</v>
      </c>
      <c r="U31" s="3"/>
      <c r="W31" s="93"/>
      <c r="X31" s="93"/>
      <c r="Y31" s="93"/>
      <c r="Z31" s="93"/>
      <c r="AA31" s="93"/>
    </row>
    <row r="32" spans="1:28">
      <c r="A32" s="28" t="s">
        <v>8</v>
      </c>
      <c r="B32" s="21">
        <v>61</v>
      </c>
      <c r="C32" s="22" t="s">
        <v>22</v>
      </c>
      <c r="D32" s="91">
        <f t="shared" ref="D32:L33" si="4">D31</f>
        <v>2899</v>
      </c>
      <c r="E32" s="65">
        <f t="shared" si="4"/>
        <v>0</v>
      </c>
      <c r="F32" s="91">
        <f t="shared" si="4"/>
        <v>3000</v>
      </c>
      <c r="G32" s="65">
        <f t="shared" si="4"/>
        <v>0</v>
      </c>
      <c r="H32" s="91">
        <f t="shared" si="4"/>
        <v>3000</v>
      </c>
      <c r="I32" s="65">
        <f t="shared" si="4"/>
        <v>0</v>
      </c>
      <c r="J32" s="65">
        <f t="shared" si="4"/>
        <v>0</v>
      </c>
      <c r="K32" s="65">
        <f t="shared" ref="K32" si="5">K31</f>
        <v>0</v>
      </c>
      <c r="L32" s="65">
        <f t="shared" si="4"/>
        <v>0</v>
      </c>
      <c r="P32" s="3"/>
      <c r="Q32" s="3"/>
      <c r="U32" s="3"/>
    </row>
    <row r="33" spans="1:27">
      <c r="A33" s="28" t="s">
        <v>8</v>
      </c>
      <c r="B33" s="23">
        <v>2.004</v>
      </c>
      <c r="C33" s="58" t="s">
        <v>21</v>
      </c>
      <c r="D33" s="91">
        <f t="shared" si="4"/>
        <v>2899</v>
      </c>
      <c r="E33" s="65">
        <f t="shared" si="4"/>
        <v>0</v>
      </c>
      <c r="F33" s="91">
        <f t="shared" si="4"/>
        <v>3000</v>
      </c>
      <c r="G33" s="65">
        <f t="shared" si="4"/>
        <v>0</v>
      </c>
      <c r="H33" s="91">
        <f t="shared" si="4"/>
        <v>3000</v>
      </c>
      <c r="I33" s="65">
        <f t="shared" si="4"/>
        <v>0</v>
      </c>
      <c r="J33" s="65">
        <f t="shared" si="4"/>
        <v>0</v>
      </c>
      <c r="K33" s="65">
        <f t="shared" ref="K33" si="6">K32</f>
        <v>0</v>
      </c>
      <c r="L33" s="65">
        <f t="shared" si="4"/>
        <v>0</v>
      </c>
      <c r="P33" s="3"/>
      <c r="Q33" s="3"/>
      <c r="U33" s="3"/>
    </row>
    <row r="34" spans="1:27">
      <c r="A34" s="28"/>
      <c r="B34" s="23"/>
      <c r="C34" s="58"/>
      <c r="D34" s="60"/>
      <c r="E34" s="79"/>
      <c r="F34" s="60"/>
      <c r="G34" s="79"/>
      <c r="H34" s="60"/>
      <c r="I34" s="79"/>
      <c r="J34" s="60"/>
      <c r="K34" s="79"/>
      <c r="L34" s="60"/>
      <c r="P34" s="3"/>
      <c r="Q34" s="3"/>
      <c r="U34" s="3"/>
    </row>
    <row r="35" spans="1:27">
      <c r="A35" s="28"/>
      <c r="B35" s="23">
        <v>2.1019999999999999</v>
      </c>
      <c r="C35" s="20" t="s">
        <v>48</v>
      </c>
      <c r="D35" s="40"/>
      <c r="E35" s="40"/>
      <c r="F35" s="61"/>
      <c r="G35" s="61"/>
      <c r="H35" s="61"/>
      <c r="I35" s="61"/>
      <c r="J35" s="61"/>
      <c r="K35" s="61"/>
      <c r="L35" s="61"/>
      <c r="P35" s="3"/>
      <c r="Q35" s="3"/>
      <c r="U35" s="3"/>
    </row>
    <row r="36" spans="1:27">
      <c r="A36" s="28"/>
      <c r="B36" s="21">
        <v>62</v>
      </c>
      <c r="C36" s="22" t="s">
        <v>49</v>
      </c>
      <c r="D36" s="61"/>
      <c r="E36" s="61"/>
      <c r="F36" s="61"/>
      <c r="G36" s="61"/>
      <c r="H36" s="61"/>
      <c r="I36" s="61"/>
      <c r="J36" s="61"/>
      <c r="K36" s="61"/>
      <c r="L36" s="61"/>
      <c r="P36" s="3"/>
      <c r="Q36" s="3"/>
      <c r="U36" s="3"/>
    </row>
    <row r="37" spans="1:27">
      <c r="A37" s="35"/>
      <c r="B37" s="92" t="s">
        <v>26</v>
      </c>
      <c r="C37" s="67" t="s">
        <v>24</v>
      </c>
      <c r="D37" s="90">
        <v>1990</v>
      </c>
      <c r="E37" s="65">
        <v>0</v>
      </c>
      <c r="F37" s="91">
        <v>2000</v>
      </c>
      <c r="G37" s="65">
        <v>0</v>
      </c>
      <c r="H37" s="90">
        <v>2000</v>
      </c>
      <c r="I37" s="65">
        <v>0</v>
      </c>
      <c r="J37" s="65">
        <v>0</v>
      </c>
      <c r="K37" s="65">
        <v>0</v>
      </c>
      <c r="L37" s="65">
        <f>SUM(J37:K37)</f>
        <v>0</v>
      </c>
      <c r="M37" s="3" t="s">
        <v>42</v>
      </c>
      <c r="N37" s="3" t="s">
        <v>53</v>
      </c>
      <c r="O37" s="3" t="s">
        <v>48</v>
      </c>
      <c r="P37" s="3">
        <v>100</v>
      </c>
      <c r="Q37" s="81" t="s">
        <v>60</v>
      </c>
      <c r="U37" s="3"/>
      <c r="W37" s="93"/>
      <c r="X37" s="93"/>
      <c r="Y37" s="93"/>
      <c r="Z37" s="93"/>
      <c r="AA37" s="93"/>
    </row>
    <row r="38" spans="1:27" ht="25.5">
      <c r="A38" s="28"/>
      <c r="B38" s="86" t="s">
        <v>28</v>
      </c>
      <c r="C38" s="1" t="s">
        <v>30</v>
      </c>
      <c r="D38" s="63">
        <v>0</v>
      </c>
      <c r="E38" s="63">
        <v>0</v>
      </c>
      <c r="F38" s="63">
        <v>0</v>
      </c>
      <c r="G38" s="63">
        <v>0</v>
      </c>
      <c r="H38" s="63">
        <v>0</v>
      </c>
      <c r="I38" s="63">
        <v>0</v>
      </c>
      <c r="J38" s="63">
        <v>0</v>
      </c>
      <c r="K38" s="63">
        <v>0</v>
      </c>
      <c r="L38" s="63">
        <f>SUM(J38:K38)</f>
        <v>0</v>
      </c>
      <c r="M38" s="95" t="s">
        <v>42</v>
      </c>
      <c r="N38" s="95" t="s">
        <v>43</v>
      </c>
      <c r="O38" s="95" t="s">
        <v>44</v>
      </c>
      <c r="P38" s="96">
        <v>100</v>
      </c>
      <c r="Q38" s="95">
        <v>2511001003</v>
      </c>
      <c r="R38" s="95"/>
      <c r="S38" s="95"/>
      <c r="T38" s="95"/>
      <c r="U38" s="96"/>
      <c r="V38" s="95"/>
      <c r="W38" s="93"/>
      <c r="X38" s="93"/>
      <c r="Y38" s="93"/>
      <c r="Z38" s="93"/>
      <c r="AA38" s="93"/>
    </row>
    <row r="39" spans="1:27">
      <c r="A39" s="28" t="s">
        <v>8</v>
      </c>
      <c r="B39" s="21">
        <v>62</v>
      </c>
      <c r="C39" s="22" t="s">
        <v>49</v>
      </c>
      <c r="D39" s="89">
        <f t="shared" ref="D39:L39" si="7">D37+D38</f>
        <v>1990</v>
      </c>
      <c r="E39" s="64">
        <f t="shared" si="7"/>
        <v>0</v>
      </c>
      <c r="F39" s="89">
        <f t="shared" si="7"/>
        <v>2000</v>
      </c>
      <c r="G39" s="64">
        <f t="shared" si="7"/>
        <v>0</v>
      </c>
      <c r="H39" s="89">
        <f t="shared" si="7"/>
        <v>2000</v>
      </c>
      <c r="I39" s="64">
        <f t="shared" si="7"/>
        <v>0</v>
      </c>
      <c r="J39" s="64">
        <f t="shared" si="7"/>
        <v>0</v>
      </c>
      <c r="K39" s="64">
        <f t="shared" ref="K39" si="8">K37+K38</f>
        <v>0</v>
      </c>
      <c r="L39" s="64">
        <f t="shared" si="7"/>
        <v>0</v>
      </c>
      <c r="P39" s="3"/>
      <c r="Q39" s="3"/>
      <c r="U39" s="3"/>
    </row>
    <row r="40" spans="1:27">
      <c r="A40" s="28" t="s">
        <v>8</v>
      </c>
      <c r="B40" s="23">
        <v>2.1019999999999999</v>
      </c>
      <c r="C40" s="20" t="s">
        <v>25</v>
      </c>
      <c r="D40" s="89">
        <f t="shared" ref="D40:L40" si="9">D39</f>
        <v>1990</v>
      </c>
      <c r="E40" s="64">
        <f t="shared" si="9"/>
        <v>0</v>
      </c>
      <c r="F40" s="89">
        <f t="shared" si="9"/>
        <v>2000</v>
      </c>
      <c r="G40" s="64">
        <f t="shared" si="9"/>
        <v>0</v>
      </c>
      <c r="H40" s="89">
        <f t="shared" si="9"/>
        <v>2000</v>
      </c>
      <c r="I40" s="64">
        <f t="shared" si="9"/>
        <v>0</v>
      </c>
      <c r="J40" s="64">
        <f t="shared" si="9"/>
        <v>0</v>
      </c>
      <c r="K40" s="64">
        <f t="shared" ref="K40" si="10">K39</f>
        <v>0</v>
      </c>
      <c r="L40" s="64">
        <f t="shared" si="9"/>
        <v>0</v>
      </c>
      <c r="P40" s="3"/>
      <c r="Q40" s="3"/>
      <c r="U40" s="3"/>
    </row>
    <row r="41" spans="1:27" ht="25.5">
      <c r="A41" s="28" t="s">
        <v>8</v>
      </c>
      <c r="B41" s="21">
        <v>2</v>
      </c>
      <c r="C41" s="22" t="s">
        <v>50</v>
      </c>
      <c r="D41" s="38">
        <f t="shared" ref="D41:L41" si="11">D40+D33+D27</f>
        <v>15340</v>
      </c>
      <c r="E41" s="38">
        <f t="shared" si="11"/>
        <v>20483</v>
      </c>
      <c r="F41" s="89">
        <f t="shared" si="11"/>
        <v>17160</v>
      </c>
      <c r="G41" s="38">
        <f t="shared" si="11"/>
        <v>25107</v>
      </c>
      <c r="H41" s="38">
        <f t="shared" si="11"/>
        <v>17160</v>
      </c>
      <c r="I41" s="38">
        <f t="shared" si="11"/>
        <v>25107</v>
      </c>
      <c r="J41" s="89">
        <f t="shared" si="11"/>
        <v>12860</v>
      </c>
      <c r="K41" s="38">
        <f t="shared" ref="K41" si="12">K40+K33+K27</f>
        <v>24624</v>
      </c>
      <c r="L41" s="38">
        <f t="shared" si="11"/>
        <v>37484</v>
      </c>
      <c r="P41" s="3"/>
      <c r="Q41" s="3"/>
      <c r="U41" s="3"/>
    </row>
    <row r="42" spans="1:27" ht="25.5">
      <c r="A42" s="28" t="s">
        <v>8</v>
      </c>
      <c r="B42" s="19">
        <v>2853</v>
      </c>
      <c r="C42" s="20" t="s">
        <v>45</v>
      </c>
      <c r="D42" s="37">
        <f t="shared" ref="D42:L43" si="13">D41</f>
        <v>15340</v>
      </c>
      <c r="E42" s="37">
        <f t="shared" si="13"/>
        <v>20483</v>
      </c>
      <c r="F42" s="78">
        <f t="shared" si="13"/>
        <v>17160</v>
      </c>
      <c r="G42" s="37">
        <f t="shared" si="13"/>
        <v>25107</v>
      </c>
      <c r="H42" s="37">
        <f t="shared" si="13"/>
        <v>17160</v>
      </c>
      <c r="I42" s="37">
        <f t="shared" si="13"/>
        <v>25107</v>
      </c>
      <c r="J42" s="78">
        <f t="shared" si="13"/>
        <v>12860</v>
      </c>
      <c r="K42" s="37">
        <f t="shared" ref="K42" si="14">K41</f>
        <v>24624</v>
      </c>
      <c r="L42" s="37">
        <f t="shared" si="13"/>
        <v>37484</v>
      </c>
      <c r="P42" s="3"/>
      <c r="Q42" s="3"/>
      <c r="U42" s="3"/>
    </row>
    <row r="43" spans="1:27">
      <c r="A43" s="34" t="s">
        <v>8</v>
      </c>
      <c r="B43" s="25"/>
      <c r="C43" s="26" t="s">
        <v>9</v>
      </c>
      <c r="D43" s="38">
        <f t="shared" si="13"/>
        <v>15340</v>
      </c>
      <c r="E43" s="38">
        <f t="shared" si="13"/>
        <v>20483</v>
      </c>
      <c r="F43" s="89">
        <f t="shared" si="13"/>
        <v>17160</v>
      </c>
      <c r="G43" s="38">
        <f t="shared" si="13"/>
        <v>25107</v>
      </c>
      <c r="H43" s="38">
        <f t="shared" si="13"/>
        <v>17160</v>
      </c>
      <c r="I43" s="38">
        <f t="shared" si="13"/>
        <v>25107</v>
      </c>
      <c r="J43" s="89">
        <f t="shared" si="13"/>
        <v>12860</v>
      </c>
      <c r="K43" s="38">
        <f t="shared" ref="K43:L44" si="15">K42</f>
        <v>24624</v>
      </c>
      <c r="L43" s="38">
        <f t="shared" si="13"/>
        <v>37484</v>
      </c>
      <c r="P43" s="3"/>
      <c r="Q43" s="3"/>
      <c r="U43" s="3"/>
    </row>
    <row r="44" spans="1:27">
      <c r="A44" s="34" t="s">
        <v>8</v>
      </c>
      <c r="B44" s="27"/>
      <c r="C44" s="26" t="s">
        <v>1</v>
      </c>
      <c r="D44" s="38">
        <f>D43</f>
        <v>15340</v>
      </c>
      <c r="E44" s="38">
        <f t="shared" ref="E44:J44" si="16">E43</f>
        <v>20483</v>
      </c>
      <c r="F44" s="38">
        <f t="shared" si="16"/>
        <v>17160</v>
      </c>
      <c r="G44" s="38">
        <f t="shared" si="16"/>
        <v>25107</v>
      </c>
      <c r="H44" s="38">
        <f t="shared" si="16"/>
        <v>17160</v>
      </c>
      <c r="I44" s="38">
        <f t="shared" si="16"/>
        <v>25107</v>
      </c>
      <c r="J44" s="38">
        <f t="shared" si="16"/>
        <v>12860</v>
      </c>
      <c r="K44" s="38">
        <f t="shared" si="15"/>
        <v>24624</v>
      </c>
      <c r="L44" s="38">
        <f t="shared" si="15"/>
        <v>37484</v>
      </c>
      <c r="P44" s="3"/>
      <c r="Q44" s="3"/>
      <c r="U44" s="3"/>
    </row>
    <row r="45" spans="1:27">
      <c r="E45" s="43"/>
      <c r="I45" s="43"/>
      <c r="J45" s="43"/>
      <c r="K45" s="43"/>
      <c r="L45" s="43"/>
    </row>
    <row r="46" spans="1:27">
      <c r="A46" s="28"/>
      <c r="B46" s="1"/>
      <c r="C46" s="22"/>
      <c r="D46" s="76"/>
      <c r="E46" s="77"/>
      <c r="F46" s="76"/>
      <c r="G46" s="76"/>
      <c r="H46" s="76"/>
      <c r="I46" s="76"/>
      <c r="J46" s="76"/>
      <c r="K46" s="76"/>
      <c r="L46" s="76"/>
      <c r="M46" s="93"/>
      <c r="N46" s="93"/>
      <c r="O46" s="93"/>
      <c r="W46" s="93"/>
      <c r="X46" s="93"/>
      <c r="Y46" s="93"/>
      <c r="Z46" s="93"/>
      <c r="AA46" s="93"/>
    </row>
    <row r="47" spans="1:27" ht="38.25">
      <c r="A47" s="82" t="s">
        <v>63</v>
      </c>
      <c r="B47" s="83">
        <v>2853</v>
      </c>
      <c r="C47" s="84" t="s">
        <v>64</v>
      </c>
      <c r="D47" s="79">
        <v>0</v>
      </c>
      <c r="E47" s="54">
        <v>5</v>
      </c>
      <c r="F47" s="79">
        <v>0</v>
      </c>
      <c r="G47" s="79">
        <v>0</v>
      </c>
      <c r="H47" s="79">
        <v>0</v>
      </c>
      <c r="I47" s="79">
        <v>0</v>
      </c>
      <c r="J47" s="79">
        <v>0</v>
      </c>
      <c r="K47" s="79">
        <v>0</v>
      </c>
      <c r="L47" s="79">
        <v>0</v>
      </c>
    </row>
    <row r="48" spans="1:27">
      <c r="A48" s="35"/>
      <c r="B48" s="67"/>
      <c r="C48" s="85"/>
      <c r="D48" s="72"/>
      <c r="E48" s="72"/>
      <c r="F48" s="72"/>
      <c r="G48" s="72"/>
      <c r="H48" s="72"/>
      <c r="I48" s="72"/>
      <c r="J48" s="72"/>
      <c r="K48" s="72"/>
      <c r="L48" s="72"/>
    </row>
    <row r="49" spans="2:14">
      <c r="E49" s="43"/>
      <c r="F49" s="43"/>
      <c r="G49" s="43"/>
      <c r="I49" s="43"/>
      <c r="J49" s="43"/>
      <c r="K49" s="43"/>
      <c r="L49" s="43"/>
    </row>
    <row r="50" spans="2:14">
      <c r="E50" s="43"/>
      <c r="F50" s="43"/>
      <c r="G50" s="43"/>
      <c r="I50" s="43"/>
      <c r="J50" s="43"/>
      <c r="K50" s="43"/>
      <c r="L50" s="43"/>
    </row>
    <row r="51" spans="2:14">
      <c r="D51" s="54"/>
      <c r="E51" s="54"/>
      <c r="F51" s="43"/>
      <c r="G51" s="43"/>
      <c r="I51" s="43"/>
      <c r="J51" s="43"/>
      <c r="K51" s="43"/>
      <c r="L51" s="43"/>
    </row>
    <row r="52" spans="2:14">
      <c r="E52" s="43"/>
      <c r="F52" s="54"/>
      <c r="G52" s="54"/>
      <c r="H52" s="54"/>
      <c r="I52" s="54"/>
      <c r="J52" s="54"/>
      <c r="K52" s="54"/>
      <c r="L52" s="54"/>
      <c r="M52" s="2"/>
      <c r="N52" s="2"/>
    </row>
    <row r="53" spans="2:14">
      <c r="C53" s="7"/>
      <c r="D53" s="55"/>
      <c r="E53" s="55"/>
      <c r="F53" s="43"/>
      <c r="G53" s="43"/>
      <c r="I53" s="43"/>
      <c r="J53" s="43"/>
      <c r="K53" s="43"/>
      <c r="L53" s="43"/>
    </row>
    <row r="54" spans="2:14">
      <c r="B54" s="17"/>
      <c r="C54" s="7"/>
      <c r="D54" s="56"/>
      <c r="E54" s="56"/>
      <c r="F54" s="55"/>
      <c r="G54" s="55"/>
      <c r="H54" s="55"/>
      <c r="I54" s="55"/>
      <c r="J54" s="43"/>
      <c r="K54" s="43"/>
      <c r="L54" s="43"/>
    </row>
    <row r="55" spans="2:14">
      <c r="C55" s="7"/>
      <c r="D55" s="57"/>
      <c r="E55" s="57"/>
      <c r="F55" s="56"/>
      <c r="G55" s="56"/>
      <c r="H55" s="56"/>
      <c r="I55" s="56"/>
      <c r="J55" s="43"/>
      <c r="K55" s="43"/>
      <c r="L55" s="43"/>
    </row>
    <row r="56" spans="2:14">
      <c r="C56" s="7"/>
      <c r="E56" s="43"/>
      <c r="F56" s="57"/>
      <c r="G56" s="57"/>
      <c r="H56" s="57"/>
      <c r="I56" s="57"/>
      <c r="J56" s="43"/>
      <c r="K56" s="43"/>
      <c r="L56" s="43"/>
    </row>
    <row r="57" spans="2:14">
      <c r="C57" s="7"/>
      <c r="E57" s="43"/>
      <c r="F57" s="43"/>
      <c r="G57" s="43"/>
      <c r="I57" s="43"/>
      <c r="J57" s="43"/>
      <c r="K57" s="43"/>
      <c r="L57" s="43"/>
    </row>
    <row r="58" spans="2:14">
      <c r="C58" s="7"/>
      <c r="E58" s="43"/>
      <c r="F58" s="43"/>
      <c r="G58" s="43"/>
      <c r="I58" s="43"/>
      <c r="J58" s="43"/>
      <c r="K58" s="43"/>
      <c r="L58" s="43"/>
    </row>
    <row r="59" spans="2:14">
      <c r="C59" s="7"/>
      <c r="D59" s="36"/>
      <c r="E59" s="7"/>
      <c r="F59" s="7"/>
      <c r="G59" s="7"/>
      <c r="H59" s="36"/>
      <c r="I59" s="7"/>
    </row>
    <row r="60" spans="2:14">
      <c r="C60" s="7"/>
      <c r="D60" s="36"/>
      <c r="E60" s="7"/>
      <c r="F60" s="7"/>
      <c r="G60" s="7"/>
      <c r="H60" s="36"/>
      <c r="I60" s="7"/>
    </row>
    <row r="61" spans="2:14">
      <c r="C61" s="7"/>
      <c r="D61" s="36"/>
      <c r="E61" s="7"/>
      <c r="F61" s="7"/>
      <c r="G61" s="7"/>
      <c r="H61" s="36"/>
      <c r="I61" s="7"/>
    </row>
    <row r="62" spans="2:14">
      <c r="C62" s="7"/>
      <c r="D62" s="36"/>
      <c r="E62" s="36"/>
      <c r="F62" s="7"/>
      <c r="G62" s="7"/>
      <c r="H62" s="36"/>
      <c r="I62" s="7"/>
    </row>
    <row r="63" spans="2:14">
      <c r="C63" s="7"/>
      <c r="D63" s="36"/>
      <c r="E63" s="7"/>
      <c r="F63" s="7"/>
      <c r="G63" s="7"/>
      <c r="H63" s="36"/>
      <c r="I63" s="7"/>
    </row>
  </sheetData>
  <autoFilter ref="A14:AF45"/>
  <mergeCells count="14">
    <mergeCell ref="M12:V12"/>
    <mergeCell ref="W12:AF12"/>
    <mergeCell ref="M13:Q13"/>
    <mergeCell ref="R13:V13"/>
    <mergeCell ref="W13:AA13"/>
    <mergeCell ref="AB13:AF13"/>
    <mergeCell ref="D13:E13"/>
    <mergeCell ref="F13:G13"/>
    <mergeCell ref="H13:I13"/>
    <mergeCell ref="J13:L13"/>
    <mergeCell ref="H12:I12"/>
    <mergeCell ref="J12:L12"/>
    <mergeCell ref="D12:E12"/>
    <mergeCell ref="F12:G12"/>
  </mergeCells>
  <phoneticPr fontId="2" type="noConversion"/>
  <printOptions horizontalCentered="1"/>
  <pageMargins left="0.74803149606299202" right="0.39370078740157499" top="0.74803149606299202" bottom="0.90551181102362199" header="0.511811023622047" footer="0.59055118110236204"/>
  <pageSetup paperSize="9" firstPageNumber="103" orientation="landscape" blackAndWhite="1" useFirstPageNumber="1" r:id="rId1"/>
  <headerFooter alignWithMargins="0">
    <oddHeader xml:space="preserve">&amp;C   </oddHeader>
    <oddFooter>&amp;C&amp;"Times New Roman,Bold"   Vol-II     -   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7</vt:i4>
      </vt:variant>
    </vt:vector>
  </HeadingPairs>
  <TitlesOfParts>
    <vt:vector size="8" baseType="lpstr">
      <vt:lpstr>dem25</vt:lpstr>
      <vt:lpstr>'dem25'!mining</vt:lpstr>
      <vt:lpstr>'dem25'!np</vt:lpstr>
      <vt:lpstr>'dem25'!Print_Area</vt:lpstr>
      <vt:lpstr>'dem25'!Print_Titles</vt:lpstr>
      <vt:lpstr>'dem25'!revise</vt:lpstr>
      <vt:lpstr>'dem25'!summary</vt:lpstr>
      <vt:lpstr>'dem25'!Voted</vt:lpstr>
    </vt:vector>
  </TitlesOfParts>
  <Company>Government of Sikkim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Secretary Finance</dc:creator>
  <cp:lastModifiedBy>Siyon</cp:lastModifiedBy>
  <cp:lastPrinted>2015-07-23T14:18:01Z</cp:lastPrinted>
  <dcterms:created xsi:type="dcterms:W3CDTF">2004-06-02T16:21:26Z</dcterms:created>
  <dcterms:modified xsi:type="dcterms:W3CDTF">2015-07-29T05:36:30Z</dcterms:modified>
</cp:coreProperties>
</file>