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05" yWindow="-120" windowWidth="8745" windowHeight="7320"/>
  </bookViews>
  <sheets>
    <sheet name="dem39" sheetId="4" r:id="rId1"/>
  </sheets>
  <definedNames>
    <definedName name="__123Graph_D" localSheetId="0" hidden="1">#REF!</definedName>
    <definedName name="__123Graph_D" hidden="1">#REF!</definedName>
    <definedName name="_xlnm._FilterDatabase" localSheetId="0" hidden="1">'dem39'!$A$14:$AF$110</definedName>
    <definedName name="_rec1">#REF!</definedName>
    <definedName name="ahcap">#REF!</definedName>
    <definedName name="censusrec">#REF!</definedName>
    <definedName name="charged">#REF!</definedName>
    <definedName name="da">#REF!</definedName>
    <definedName name="educap" localSheetId="0">'dem39'!$D$106:$L$106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'dem39'!$K$110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'dem39'!$A$1:$L$109</definedName>
    <definedName name="_xlnm.Print_Titles" localSheetId="0">'dem39'!$11:$14</definedName>
    <definedName name="pw">#REF!</definedName>
    <definedName name="pwcap">#REF!</definedName>
    <definedName name="rec">#REF!</definedName>
    <definedName name="reform">#REF!</definedName>
    <definedName name="revise" localSheetId="0">'dem39'!$D$121:$I$121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ports" localSheetId="0">'dem39'!$D$80:$L$80</definedName>
    <definedName name="sss">#REF!</definedName>
    <definedName name="summary" localSheetId="0">'dem39'!$D$115:$I$115</definedName>
    <definedName name="swc">#REF!</definedName>
    <definedName name="tax">#REF!</definedName>
    <definedName name="udhd">#REF!</definedName>
    <definedName name="urbancap">#REF!</definedName>
    <definedName name="Voted" localSheetId="0">'dem39'!$E$9:$G$9</definedName>
    <definedName name="water">#REF!</definedName>
    <definedName name="watercap">#REF!</definedName>
    <definedName name="welfarecap">#REF!</definedName>
    <definedName name="Z_239EE218_578E_4317_BEED_14D5D7089E27_.wvu.Cols" localSheetId="0" hidden="1">'dem39'!#REF!</definedName>
    <definedName name="Z_239EE218_578E_4317_BEED_14D5D7089E27_.wvu.FilterData" localSheetId="0" hidden="1">'dem39'!$A$1:$L$108</definedName>
    <definedName name="Z_239EE218_578E_4317_BEED_14D5D7089E27_.wvu.PrintArea" localSheetId="0" hidden="1">'dem39'!$A$1:$L$108</definedName>
    <definedName name="Z_239EE218_578E_4317_BEED_14D5D7089E27_.wvu.PrintTitles" localSheetId="0" hidden="1">'dem39'!$11:$14</definedName>
    <definedName name="Z_302A3EA3_AE96_11D5_A646_0050BA3D7AFD_.wvu.Cols" localSheetId="0" hidden="1">'dem39'!#REF!</definedName>
    <definedName name="Z_302A3EA3_AE96_11D5_A646_0050BA3D7AFD_.wvu.FilterData" localSheetId="0" hidden="1">'dem39'!$A$1:$L$108</definedName>
    <definedName name="Z_302A3EA3_AE96_11D5_A646_0050BA3D7AFD_.wvu.PrintArea" localSheetId="0" hidden="1">'dem39'!$A$1:$L$108</definedName>
    <definedName name="Z_302A3EA3_AE96_11D5_A646_0050BA3D7AFD_.wvu.PrintTitles" localSheetId="0" hidden="1">'dem39'!$11:$14</definedName>
    <definedName name="Z_36DBA021_0ECB_11D4_8064_004005726899_.wvu.Cols" localSheetId="0" hidden="1">'dem39'!#REF!</definedName>
    <definedName name="Z_36DBA021_0ECB_11D4_8064_004005726899_.wvu.PrintArea" localSheetId="0" hidden="1">'dem39'!$A$1:$L$108</definedName>
    <definedName name="Z_36DBA021_0ECB_11D4_8064_004005726899_.wvu.PrintTitles" localSheetId="0" hidden="1">'dem39'!$11:$14</definedName>
    <definedName name="Z_93EBE921_AE91_11D5_8685_004005726899_.wvu.Cols" localSheetId="0" hidden="1">'dem39'!#REF!</definedName>
    <definedName name="Z_93EBE921_AE91_11D5_8685_004005726899_.wvu.PrintArea" localSheetId="0" hidden="1">'dem39'!$A$1:$L$108</definedName>
    <definedName name="Z_93EBE921_AE91_11D5_8685_004005726899_.wvu.PrintTitles" localSheetId="0" hidden="1">'dem39'!$11:$14</definedName>
    <definedName name="Z_94DA79C1_0FDE_11D5_9579_000021DAEEA2_.wvu.Cols" localSheetId="0" hidden="1">'dem39'!#REF!</definedName>
    <definedName name="Z_94DA79C1_0FDE_11D5_9579_000021DAEEA2_.wvu.PrintArea" localSheetId="0" hidden="1">'dem39'!$A$1:$L$108</definedName>
    <definedName name="Z_94DA79C1_0FDE_11D5_9579_000021DAEEA2_.wvu.PrintTitles" localSheetId="0" hidden="1">'dem39'!$11:$14</definedName>
    <definedName name="Z_C868F8C3_16D7_11D5_A68D_81D6213F5331_.wvu.Cols" localSheetId="0" hidden="1">'dem39'!#REF!</definedName>
    <definedName name="Z_C868F8C3_16D7_11D5_A68D_81D6213F5331_.wvu.PrintArea" localSheetId="0" hidden="1">'dem39'!$A$1:$L$108</definedName>
    <definedName name="Z_C868F8C3_16D7_11D5_A68D_81D6213F5331_.wvu.PrintTitles" localSheetId="0" hidden="1">'dem39'!$11:$14</definedName>
    <definedName name="Z_E5DF37BD_125C_11D5_8DC4_D0F5D88B3549_.wvu.Cols" localSheetId="0" hidden="1">'dem39'!#REF!</definedName>
    <definedName name="Z_E5DF37BD_125C_11D5_8DC4_D0F5D88B3549_.wvu.PrintArea" localSheetId="0" hidden="1">'dem39'!$A$1:$L$108</definedName>
    <definedName name="Z_E5DF37BD_125C_11D5_8DC4_D0F5D88B3549_.wvu.PrintTitles" localSheetId="0" hidden="1">'dem39'!$11:$14</definedName>
    <definedName name="Z_F8ADACC1_164E_11D6_B603_000021DAEEA2_.wvu.Cols" localSheetId="0" hidden="1">'dem39'!#REF!</definedName>
    <definedName name="Z_F8ADACC1_164E_11D6_B603_000021DAEEA2_.wvu.PrintArea" localSheetId="0" hidden="1">'dem39'!$A$1:$L$108</definedName>
    <definedName name="Z_F8ADACC1_164E_11D6_B603_000021DAEEA2_.wvu.PrintTitles" localSheetId="0" hidden="1">'dem39'!$11:$14</definedName>
  </definedNames>
  <calcPr calcId="125725"/>
</workbook>
</file>

<file path=xl/calcChain.xml><?xml version="1.0" encoding="utf-8"?>
<calcChain xmlns="http://schemas.openxmlformats.org/spreadsheetml/2006/main">
  <c r="L102" i="4"/>
  <c r="L101"/>
  <c r="L98"/>
  <c r="L97"/>
  <c r="L96"/>
  <c r="L95"/>
  <c r="L94"/>
  <c r="L93"/>
  <c r="L92"/>
  <c r="L88"/>
  <c r="L77"/>
  <c r="L76"/>
  <c r="L72"/>
  <c r="L71"/>
  <c r="L70"/>
  <c r="L60"/>
  <c r="L59"/>
  <c r="L53"/>
  <c r="L52"/>
  <c r="L48"/>
  <c r="L47"/>
  <c r="L46"/>
  <c r="L45"/>
  <c r="L44"/>
  <c r="L43"/>
  <c r="L39"/>
  <c r="L38"/>
  <c r="L37"/>
  <c r="L30"/>
  <c r="L29"/>
  <c r="L28"/>
  <c r="L24"/>
  <c r="L23"/>
  <c r="L22"/>
  <c r="L21"/>
  <c r="J99"/>
  <c r="L99" s="1"/>
  <c r="J66"/>
  <c r="L66" s="1"/>
  <c r="J100"/>
  <c r="L100" s="1"/>
  <c r="E73" l="1"/>
  <c r="F73"/>
  <c r="G73"/>
  <c r="I73"/>
  <c r="J73"/>
  <c r="K73"/>
  <c r="H73"/>
  <c r="D73"/>
  <c r="K103"/>
  <c r="K89"/>
  <c r="K78"/>
  <c r="K67"/>
  <c r="K61"/>
  <c r="K62" s="1"/>
  <c r="K54"/>
  <c r="K49"/>
  <c r="K40"/>
  <c r="K31"/>
  <c r="K25"/>
  <c r="I103"/>
  <c r="H103"/>
  <c r="G103"/>
  <c r="F103"/>
  <c r="E103"/>
  <c r="D103"/>
  <c r="I89"/>
  <c r="H89"/>
  <c r="G89"/>
  <c r="F89"/>
  <c r="E89"/>
  <c r="D89"/>
  <c r="I78"/>
  <c r="H78"/>
  <c r="G78"/>
  <c r="F78"/>
  <c r="E78"/>
  <c r="D78"/>
  <c r="I67"/>
  <c r="H67"/>
  <c r="G67"/>
  <c r="F67"/>
  <c r="E67"/>
  <c r="D67"/>
  <c r="I61"/>
  <c r="I62" s="1"/>
  <c r="H61"/>
  <c r="H62" s="1"/>
  <c r="G61"/>
  <c r="G62" s="1"/>
  <c r="F61"/>
  <c r="F62" s="1"/>
  <c r="E61"/>
  <c r="E62" s="1"/>
  <c r="D61"/>
  <c r="D62" s="1"/>
  <c r="I54"/>
  <c r="H54"/>
  <c r="G54"/>
  <c r="F54"/>
  <c r="E54"/>
  <c r="D54"/>
  <c r="I49"/>
  <c r="H49"/>
  <c r="G49"/>
  <c r="F49"/>
  <c r="E49"/>
  <c r="D49"/>
  <c r="I40"/>
  <c r="H40"/>
  <c r="G40"/>
  <c r="F40"/>
  <c r="E40"/>
  <c r="D40"/>
  <c r="I31"/>
  <c r="H31"/>
  <c r="G31"/>
  <c r="F31"/>
  <c r="E31"/>
  <c r="D31"/>
  <c r="I25"/>
  <c r="H25"/>
  <c r="G25"/>
  <c r="F25"/>
  <c r="E25"/>
  <c r="D25"/>
  <c r="J89"/>
  <c r="L89"/>
  <c r="F104" l="1"/>
  <c r="F105" s="1"/>
  <c r="F106" s="1"/>
  <c r="F107" s="1"/>
  <c r="K104"/>
  <c r="K105" s="1"/>
  <c r="K106" s="1"/>
  <c r="K107" s="1"/>
  <c r="D104"/>
  <c r="D105" s="1"/>
  <c r="D106" s="1"/>
  <c r="D107" s="1"/>
  <c r="G79"/>
  <c r="G32"/>
  <c r="G33" s="1"/>
  <c r="G104"/>
  <c r="G105" s="1"/>
  <c r="G106" s="1"/>
  <c r="G107" s="1"/>
  <c r="D55"/>
  <c r="F55"/>
  <c r="E79"/>
  <c r="E104"/>
  <c r="E105" s="1"/>
  <c r="E106" s="1"/>
  <c r="E107" s="1"/>
  <c r="I104"/>
  <c r="I105" s="1"/>
  <c r="I106" s="1"/>
  <c r="I107" s="1"/>
  <c r="F32"/>
  <c r="F33" s="1"/>
  <c r="G55"/>
  <c r="F79"/>
  <c r="H79"/>
  <c r="H104"/>
  <c r="H105" s="1"/>
  <c r="H106" s="1"/>
  <c r="H107" s="1"/>
  <c r="I79"/>
  <c r="I55"/>
  <c r="I32"/>
  <c r="I33" s="1"/>
  <c r="H32"/>
  <c r="H33" s="1"/>
  <c r="K79"/>
  <c r="H55"/>
  <c r="K55"/>
  <c r="K32"/>
  <c r="K33" s="1"/>
  <c r="E55"/>
  <c r="D79"/>
  <c r="D32"/>
  <c r="D33" s="1"/>
  <c r="E32"/>
  <c r="E33" s="1"/>
  <c r="G80" l="1"/>
  <c r="G81" s="1"/>
  <c r="G108" s="1"/>
  <c r="F80"/>
  <c r="F81" s="1"/>
  <c r="F108" s="1"/>
  <c r="L73"/>
  <c r="H80"/>
  <c r="H81" s="1"/>
  <c r="H108" s="1"/>
  <c r="I80"/>
  <c r="I81" s="1"/>
  <c r="I108" s="1"/>
  <c r="K80"/>
  <c r="K81" s="1"/>
  <c r="E80"/>
  <c r="E81" s="1"/>
  <c r="E108" s="1"/>
  <c r="D80"/>
  <c r="D81" s="1"/>
  <c r="D108" s="1"/>
  <c r="J103"/>
  <c r="K108" l="1"/>
  <c r="J104"/>
  <c r="J49"/>
  <c r="L103" l="1"/>
  <c r="J67"/>
  <c r="J40"/>
  <c r="J105"/>
  <c r="J106" s="1"/>
  <c r="J107" s="1"/>
  <c r="J78"/>
  <c r="J61"/>
  <c r="J62" s="1"/>
  <c r="J31"/>
  <c r="J25"/>
  <c r="J54"/>
  <c r="L104" l="1"/>
  <c r="L105" s="1"/>
  <c r="L106" s="1"/>
  <c r="L107" s="1"/>
  <c r="J55"/>
  <c r="L49"/>
  <c r="J32"/>
  <c r="J33" s="1"/>
  <c r="L31"/>
  <c r="L40"/>
  <c r="J79"/>
  <c r="L62"/>
  <c r="L67"/>
  <c r="L78"/>
  <c r="L54"/>
  <c r="L25"/>
  <c r="L61"/>
  <c r="F9" l="1"/>
  <c r="L55"/>
  <c r="L32"/>
  <c r="L33" s="1"/>
  <c r="J80"/>
  <c r="J81" s="1"/>
  <c r="J108" s="1"/>
  <c r="L79"/>
  <c r="L80" l="1"/>
  <c r="L81" s="1"/>
  <c r="E9" l="1"/>
  <c r="G9" s="1"/>
  <c r="L108"/>
</calcChain>
</file>

<file path=xl/sharedStrings.xml><?xml version="1.0" encoding="utf-8"?>
<sst xmlns="http://schemas.openxmlformats.org/spreadsheetml/2006/main" count="178" uniqueCount="112">
  <si>
    <t>SPORTS AND YOUTH AFFAIRS</t>
  </si>
  <si>
    <t>Sports &amp; Youth Services</t>
  </si>
  <si>
    <t>(a) Education, Sports Arts and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</si>
  <si>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</si>
  <si>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</si>
  <si>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</si>
  <si>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</si>
  <si>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</si>
  <si>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</si>
  <si>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</si>
  <si>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</si>
  <si>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</si>
  <si>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</si>
  <si>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</si>
  <si>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</si>
  <si>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</si>
  <si>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</si>
  <si>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</si>
  <si>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</si>
  <si>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</si>
  <si>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</si>
  <si>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</si>
  <si>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</si>
  <si>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60.44.50</t>
  </si>
  <si>
    <t>Other Charges</t>
  </si>
  <si>
    <t>South/West District</t>
  </si>
  <si>
    <t>60.43.01</t>
  </si>
  <si>
    <t>60.43.11</t>
  </si>
  <si>
    <t>60.43.13</t>
  </si>
  <si>
    <t>Youth Welfare Programmes for Students</t>
  </si>
  <si>
    <t>National Cadet Corps.</t>
  </si>
  <si>
    <t>61.00.01</t>
  </si>
  <si>
    <t>61.00.13</t>
  </si>
  <si>
    <t>61.00.81</t>
  </si>
  <si>
    <t>61.00.82</t>
  </si>
  <si>
    <t>65.00.01</t>
  </si>
  <si>
    <t>65.00.81</t>
  </si>
  <si>
    <t>Assistance and Incentives</t>
  </si>
  <si>
    <t>64.00.31</t>
  </si>
  <si>
    <t>64.00.71</t>
  </si>
  <si>
    <t>Incentive to Promising Sports Persons</t>
  </si>
  <si>
    <t>Sports and Games</t>
  </si>
  <si>
    <t>Development Activities</t>
  </si>
  <si>
    <t>65.00.73</t>
  </si>
  <si>
    <t>Training and Orientation Course</t>
  </si>
  <si>
    <t>Sports Hostel,  Namchi</t>
  </si>
  <si>
    <t>66.00.50</t>
  </si>
  <si>
    <t>CAPITAL SECTION</t>
  </si>
  <si>
    <t>Sports and Youth Services -Sports Stadia</t>
  </si>
  <si>
    <t>Sports Stadia</t>
  </si>
  <si>
    <t>Stadium,Gymnasium and Playgrounds</t>
  </si>
  <si>
    <t>61.00.72</t>
  </si>
  <si>
    <t>Sports &amp; Stadia</t>
  </si>
  <si>
    <t>DEMAND NO. 39</t>
  </si>
  <si>
    <t>II. Details of the estimates and the heads under which this grant will be accounted for:</t>
  </si>
  <si>
    <t>National Service Scheme Programme                         (75:25% CSS)</t>
  </si>
  <si>
    <t>Youth Welfare Programmes for Non- Students</t>
  </si>
  <si>
    <t>Development of Games &amp; Sports                                           Infrastructure</t>
  </si>
  <si>
    <t>Revenue</t>
  </si>
  <si>
    <t>B - Social Services (a) Education, Sports , Art and Culture</t>
  </si>
  <si>
    <t>61.00.86</t>
  </si>
  <si>
    <t>B - Capital Account of General Services</t>
  </si>
  <si>
    <t>Capital</t>
  </si>
  <si>
    <t>Grants-in-aid to State Sports Association</t>
  </si>
  <si>
    <t>61.00.88</t>
  </si>
  <si>
    <t>61.00.89</t>
  </si>
  <si>
    <t>61.00.90</t>
  </si>
  <si>
    <t>Astro Turf in Paljor Stadium (ACA)</t>
  </si>
  <si>
    <t>National Service Scheme Programme (75:25% CSS)</t>
  </si>
  <si>
    <t>61.00.91</t>
  </si>
  <si>
    <t>Regular Activities</t>
  </si>
  <si>
    <t>Special Camps</t>
  </si>
  <si>
    <t>Upgradation of Kyongsa Play Ground upto International Standard with Track &amp; Field (SPA)</t>
  </si>
  <si>
    <t>Construction of play ground at Mangan 
(SPA)</t>
  </si>
  <si>
    <t>(In Thousands of Rupees)</t>
  </si>
  <si>
    <t>Panchayat Yuva Krida Aur Khel  Abhiyan (PYKKA) (100 % CSS)</t>
  </si>
  <si>
    <t>Panchayat Yuva Krida Aur Khel  Abhiyan (PYKKA) (90:10 % CSS)</t>
  </si>
  <si>
    <t>Annual Training Camps (75:25% CSS)</t>
  </si>
  <si>
    <t>61.00.92</t>
  </si>
  <si>
    <t>Construction of Soreng Stadium</t>
  </si>
  <si>
    <t>61.00.93</t>
  </si>
  <si>
    <t>Stipend for Sports Academy</t>
  </si>
  <si>
    <t>65.00.34</t>
  </si>
  <si>
    <t>66.00.34</t>
  </si>
  <si>
    <t>2013-14</t>
  </si>
  <si>
    <t>61.00.94</t>
  </si>
  <si>
    <t>Stadium Flood lightning at Paljor Stadium and Installation of Electronic Led  Score Board  at Gangtok (NEC)</t>
  </si>
  <si>
    <t>61.00.95</t>
  </si>
  <si>
    <t>2014-15</t>
  </si>
  <si>
    <t>Panchayat Yuva Krida aur Khel Abhiyan (PYKKA)</t>
  </si>
  <si>
    <t>56.00.01</t>
  </si>
  <si>
    <t>56.00.71</t>
  </si>
  <si>
    <t>56.00.81</t>
  </si>
  <si>
    <t>57.00.81</t>
  </si>
  <si>
    <t>Panchayat Yuva Krida Aur Khel Abhiyan (PYKKA)</t>
  </si>
  <si>
    <t>61.00.83</t>
  </si>
  <si>
    <t>61.00.84</t>
  </si>
  <si>
    <t>Annual Training Camps (State share)</t>
  </si>
  <si>
    <t>Camps and Courses (State share)</t>
  </si>
  <si>
    <t>61.00.96</t>
  </si>
  <si>
    <t>Upgradation of Mangan Public Ground (NLCPR)</t>
  </si>
  <si>
    <t>Panchayat Yuva Krida Aur Khel  Abhiyan (PYKKA) (State share)</t>
  </si>
  <si>
    <t>57.00.82</t>
  </si>
  <si>
    <t>Construction of Bhaichung Stadium 
(SPA)</t>
  </si>
  <si>
    <t>Construction of Soreng Stadium 
(SPA)</t>
  </si>
  <si>
    <t>National Service Scheme (NSS) 
(75:25% CSS)</t>
  </si>
  <si>
    <t>Development of Archery Complex at Tathangchen and Indoor Gymnasium for Boxing, Taekwondo, Karate, Wushu at Gangtok (NEC)</t>
  </si>
  <si>
    <t>I. Estimate of the amount required in the year ending 31st March, 2016 to defray the charges in respect   of Sports and Youth  Affairs</t>
  </si>
  <si>
    <t>2015-16</t>
  </si>
  <si>
    <t>65.00.96</t>
  </si>
  <si>
    <t>Organizing 5th North-East Fide Rating Chess Tournament ( NEC)</t>
  </si>
  <si>
    <t>Camps and Courses (75:25% CSS)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</si>
</sst>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00000#"/>
    <numFmt numFmtId="167" formatCode="00.000"/>
    <numFmt numFmtId="168" formatCode="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sz val="10"/>
      <color rgb="FF92D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73">
    <xf numFmtId="0" fontId="0" fillId="0" borderId="0" xfId="0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/>
    <xf numFmtId="0" fontId="3" fillId="0" borderId="0" xfId="3" applyFont="1" applyFill="1"/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Alignment="1">
      <alignment horizontal="left" vertical="top" wrapText="1"/>
    </xf>
    <xf numFmtId="0" fontId="3" fillId="0" borderId="0" xfId="3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left"/>
    </xf>
    <xf numFmtId="0" fontId="3" fillId="0" borderId="0" xfId="6" applyFont="1" applyFill="1" applyAlignment="1" applyProtection="1">
      <alignment horizontal="left"/>
    </xf>
    <xf numFmtId="0" fontId="3" fillId="0" borderId="0" xfId="3" applyFont="1" applyFill="1" applyAlignment="1">
      <alignment horizontal="left"/>
    </xf>
    <xf numFmtId="0" fontId="3" fillId="0" borderId="1" xfId="4" applyFont="1" applyFill="1" applyBorder="1"/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left" vertical="top" wrapText="1"/>
    </xf>
    <xf numFmtId="167" fontId="4" fillId="0" borderId="0" xfId="3" applyNumberFormat="1" applyFont="1" applyFill="1" applyAlignment="1">
      <alignment horizontal="right" vertical="top" wrapText="1"/>
    </xf>
    <xf numFmtId="168" fontId="3" fillId="0" borderId="0" xfId="3" applyNumberFormat="1" applyFont="1" applyFill="1" applyAlignment="1">
      <alignment horizontal="right" vertical="top" wrapText="1"/>
    </xf>
    <xf numFmtId="168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Alignment="1">
      <alignment horizontal="right"/>
    </xf>
    <xf numFmtId="166" fontId="3" fillId="0" borderId="0" xfId="3" applyNumberFormat="1" applyFont="1" applyFill="1" applyAlignment="1">
      <alignment horizontal="righ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Alignment="1">
      <alignment horizontal="left" vertical="top" wrapText="1"/>
    </xf>
    <xf numFmtId="0" fontId="4" fillId="0" borderId="0" xfId="6" applyFont="1" applyFill="1" applyBorder="1" applyAlignment="1">
      <alignment horizontal="right" vertical="top" wrapText="1"/>
    </xf>
    <xf numFmtId="0" fontId="3" fillId="0" borderId="0" xfId="6" applyFont="1" applyFill="1"/>
    <xf numFmtId="0" fontId="3" fillId="0" borderId="0" xfId="6" applyFont="1" applyFill="1" applyAlignment="1">
      <alignment horizontal="left" vertical="top" wrapText="1"/>
    </xf>
    <xf numFmtId="165" fontId="3" fillId="0" borderId="0" xfId="6" applyNumberFormat="1" applyFont="1" applyFill="1" applyAlignment="1">
      <alignment horizontal="right" vertical="top" wrapText="1"/>
    </xf>
    <xf numFmtId="0" fontId="3" fillId="0" borderId="0" xfId="6" applyFont="1" applyFill="1" applyAlignment="1" applyProtection="1">
      <alignment horizontal="left" vertical="top" wrapText="1"/>
    </xf>
    <xf numFmtId="0" fontId="3" fillId="0" borderId="0" xfId="6" applyFont="1" applyFill="1" applyBorder="1" applyAlignment="1">
      <alignment horizontal="lef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justify" wrapText="1"/>
    </xf>
    <xf numFmtId="0" fontId="3" fillId="0" borderId="3" xfId="3" applyFont="1" applyFill="1" applyBorder="1" applyAlignment="1">
      <alignment horizontal="left" vertical="top" wrapText="1"/>
    </xf>
    <xf numFmtId="0" fontId="4" fillId="0" borderId="3" xfId="3" applyFont="1" applyFill="1" applyBorder="1" applyAlignment="1">
      <alignment horizontal="right" vertical="top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4" fillId="0" borderId="3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Alignment="1" applyProtection="1">
      <alignment horizontal="right"/>
    </xf>
    <xf numFmtId="0" fontId="3" fillId="0" borderId="1" xfId="3" applyNumberFormat="1" applyFont="1" applyFill="1" applyBorder="1" applyAlignment="1">
      <alignment horizontal="right"/>
    </xf>
    <xf numFmtId="0" fontId="3" fillId="0" borderId="0" xfId="3" applyNumberFormat="1" applyFont="1" applyFill="1" applyAlignment="1"/>
    <xf numFmtId="0" fontId="3" fillId="0" borderId="0" xfId="3" applyNumberFormat="1" applyFont="1" applyFill="1" applyAlignment="1" applyProtection="1"/>
    <xf numFmtId="0" fontId="3" fillId="0" borderId="0" xfId="3" applyNumberFormat="1" applyFont="1" applyFill="1" applyBorder="1" applyAlignment="1"/>
    <xf numFmtId="0" fontId="3" fillId="0" borderId="0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3" fillId="0" borderId="0" xfId="6" applyNumberFormat="1" applyFont="1" applyFill="1" applyAlignment="1"/>
    <xf numFmtId="0" fontId="4" fillId="0" borderId="0" xfId="3" applyNumberFormat="1" applyFont="1" applyFill="1"/>
    <xf numFmtId="0" fontId="4" fillId="0" borderId="0" xfId="3" applyNumberFormat="1" applyFont="1" applyFill="1" applyAlignment="1" applyProtection="1">
      <alignment horizontal="center"/>
    </xf>
    <xf numFmtId="0" fontId="3" fillId="0" borderId="0" xfId="3" applyNumberFormat="1" applyFont="1" applyFill="1"/>
    <xf numFmtId="0" fontId="4" fillId="0" borderId="0" xfId="3" applyNumberFormat="1" applyFont="1" applyFill="1" applyAlignment="1" applyProtection="1">
      <alignment horizontal="right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5" applyNumberFormat="1" applyFont="1" applyFill="1" applyProtection="1"/>
    <xf numFmtId="0" fontId="3" fillId="0" borderId="0" xfId="5" applyNumberFormat="1" applyFont="1" applyFill="1" applyAlignment="1" applyProtection="1">
      <alignment horizontal="right"/>
    </xf>
    <xf numFmtId="0" fontId="3" fillId="0" borderId="0" xfId="3" applyNumberFormat="1" applyFont="1" applyFill="1" applyBorder="1"/>
    <xf numFmtId="164" fontId="3" fillId="0" borderId="0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wrapText="1"/>
    </xf>
    <xf numFmtId="164" fontId="3" fillId="0" borderId="0" xfId="1" applyFont="1" applyFill="1" applyAlignment="1">
      <alignment horizontal="right" wrapText="1"/>
    </xf>
    <xf numFmtId="0" fontId="4" fillId="0" borderId="0" xfId="6" applyFont="1" applyFill="1" applyBorder="1" applyAlignment="1" applyProtection="1">
      <alignment horizontal="left" vertical="justify" wrapText="1"/>
    </xf>
    <xf numFmtId="0" fontId="3" fillId="0" borderId="1" xfId="3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right"/>
    </xf>
    <xf numFmtId="0" fontId="3" fillId="0" borderId="3" xfId="3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wrapText="1"/>
    </xf>
    <xf numFmtId="0" fontId="3" fillId="0" borderId="3" xfId="3" applyNumberFormat="1" applyFont="1" applyFill="1" applyBorder="1" applyAlignment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4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4" fillId="0" borderId="0" xfId="6" applyNumberFormat="1" applyFont="1" applyFill="1" applyAlignment="1">
      <alignment horizontal="center"/>
    </xf>
    <xf numFmtId="0" fontId="3" fillId="0" borderId="0" xfId="3" applyFont="1" applyFill="1" applyAlignment="1"/>
    <xf numFmtId="0" fontId="3" fillId="0" borderId="0" xfId="5" applyFont="1" applyFill="1" applyAlignment="1" applyProtection="1"/>
    <xf numFmtId="0" fontId="3" fillId="0" borderId="0" xfId="6" applyFont="1" applyFill="1" applyAlignment="1"/>
    <xf numFmtId="0" fontId="3" fillId="0" borderId="1" xfId="3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6" applyNumberFormat="1" applyFont="1" applyFill="1" applyBorder="1" applyAlignment="1"/>
    <xf numFmtId="164" fontId="3" fillId="0" borderId="0" xfId="5" applyNumberFormat="1" applyFont="1" applyFill="1" applyAlignment="1" applyProtection="1">
      <alignment horizontal="right"/>
    </xf>
    <xf numFmtId="0" fontId="4" fillId="0" borderId="1" xfId="3" applyFont="1" applyFill="1" applyBorder="1" applyAlignment="1">
      <alignment horizontal="right" vertical="top" wrapText="1"/>
    </xf>
    <xf numFmtId="164" fontId="3" fillId="0" borderId="3" xfId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vertical="top"/>
    </xf>
    <xf numFmtId="0" fontId="3" fillId="0" borderId="1" xfId="5" applyFont="1" applyFill="1" applyBorder="1" applyAlignment="1" applyProtection="1"/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2" borderId="0" xfId="3" applyFont="1" applyFill="1" applyAlignment="1"/>
    <xf numFmtId="0" fontId="3" fillId="2" borderId="0" xfId="3" applyFont="1" applyFill="1"/>
    <xf numFmtId="0" fontId="3" fillId="0" borderId="1" xfId="1" applyNumberFormat="1" applyFont="1" applyFill="1" applyBorder="1" applyAlignment="1">
      <alignment horizontal="right" wrapText="1"/>
    </xf>
    <xf numFmtId="164" fontId="3" fillId="0" borderId="0" xfId="3" applyNumberFormat="1" applyFont="1" applyFill="1" applyAlignment="1"/>
    <xf numFmtId="164" fontId="3" fillId="0" borderId="0" xfId="6" applyNumberFormat="1" applyFont="1" applyFill="1" applyAlignment="1"/>
    <xf numFmtId="0" fontId="3" fillId="0" borderId="3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2" xfId="3" applyFont="1" applyFill="1" applyBorder="1" applyAlignment="1">
      <alignment horizontal="left" vertical="top" wrapText="1"/>
    </xf>
    <xf numFmtId="0" fontId="4" fillId="0" borderId="2" xfId="3" applyFont="1" applyFill="1" applyBorder="1" applyAlignment="1">
      <alignment horizontal="right" vertical="top" wrapText="1"/>
    </xf>
    <xf numFmtId="0" fontId="4" fillId="0" borderId="2" xfId="3" applyFont="1" applyFill="1" applyBorder="1" applyAlignment="1">
      <alignment vertical="top" wrapText="1"/>
    </xf>
    <xf numFmtId="0" fontId="3" fillId="0" borderId="2" xfId="3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3" applyFont="1" applyFill="1" applyBorder="1" applyAlignment="1" applyProtection="1">
      <alignment horizontal="left" vertical="top"/>
    </xf>
    <xf numFmtId="0" fontId="3" fillId="0" borderId="1" xfId="3" applyFont="1" applyFill="1" applyBorder="1" applyAlignment="1">
      <alignment horizontal="right" vertical="top" wrapText="1"/>
    </xf>
    <xf numFmtId="0" fontId="3" fillId="0" borderId="1" xfId="3" applyFont="1" applyFill="1" applyBorder="1"/>
    <xf numFmtId="0" fontId="3" fillId="0" borderId="0" xfId="3" applyFont="1" applyFill="1" applyBorder="1" applyAlignment="1"/>
    <xf numFmtId="0" fontId="3" fillId="0" borderId="0" xfId="5" applyFont="1" applyFill="1" applyBorder="1" applyAlignment="1" applyProtection="1"/>
    <xf numFmtId="0" fontId="3" fillId="0" borderId="0" xfId="6" applyFont="1" applyFill="1" applyBorder="1" applyAlignment="1"/>
    <xf numFmtId="165" fontId="3" fillId="0" borderId="0" xfId="6" applyNumberFormat="1" applyFont="1" applyFill="1" applyBorder="1" applyAlignment="1">
      <alignment horizontal="right" vertical="top" wrapText="1"/>
    </xf>
    <xf numFmtId="0" fontId="4" fillId="0" borderId="1" xfId="6" applyFont="1" applyFill="1" applyBorder="1" applyAlignment="1">
      <alignment horizontal="right" vertical="top" wrapText="1"/>
    </xf>
    <xf numFmtId="0" fontId="4" fillId="0" borderId="1" xfId="6" applyFont="1" applyFill="1" applyBorder="1" applyAlignment="1" applyProtection="1">
      <alignment horizontal="left" vertical="top" wrapText="1"/>
    </xf>
    <xf numFmtId="49" fontId="3" fillId="0" borderId="1" xfId="5" applyNumberFormat="1" applyFont="1" applyFill="1" applyBorder="1" applyAlignment="1" applyProtection="1">
      <alignment horizontal="center" vertical="top"/>
    </xf>
    <xf numFmtId="49" fontId="3" fillId="0" borderId="1" xfId="5" applyNumberFormat="1" applyFont="1" applyFill="1" applyBorder="1" applyAlignment="1" applyProtection="1">
      <alignment horizontal="center"/>
    </xf>
    <xf numFmtId="0" fontId="3" fillId="0" borderId="0" xfId="6" applyNumberFormat="1" applyFont="1" applyFill="1"/>
    <xf numFmtId="0" fontId="3" fillId="0" borderId="1" xfId="6" applyFont="1" applyFill="1" applyBorder="1" applyAlignment="1" applyProtection="1">
      <alignment horizontal="left" vertical="justify" wrapText="1"/>
    </xf>
    <xf numFmtId="0" fontId="3" fillId="0" borderId="1" xfId="6" applyFont="1" applyFill="1" applyBorder="1" applyAlignment="1">
      <alignment horizontal="lef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168" fontId="3" fillId="0" borderId="1" xfId="3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7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horizontal="right"/>
    </xf>
    <xf numFmtId="167" fontId="3" fillId="0" borderId="0" xfId="3" applyNumberFormat="1" applyFont="1" applyFill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/>
    </xf>
    <xf numFmtId="166" fontId="3" fillId="0" borderId="0" xfId="6" applyNumberFormat="1" applyFont="1" applyFill="1" applyBorder="1" applyAlignment="1">
      <alignment horizontal="right" vertical="top" wrapText="1"/>
    </xf>
    <xf numFmtId="166" fontId="3" fillId="0" borderId="1" xfId="6" applyNumberFormat="1" applyFont="1" applyFill="1" applyBorder="1" applyAlignment="1">
      <alignment horizontal="right" vertical="top" wrapText="1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3" xfId="6" applyNumberFormat="1" applyFont="1" applyFill="1" applyBorder="1" applyAlignment="1" applyProtection="1">
      <alignment horizontal="right"/>
    </xf>
    <xf numFmtId="0" fontId="3" fillId="0" borderId="1" xfId="3" applyFont="1" applyFill="1" applyBorder="1" applyAlignment="1" applyProtection="1">
      <alignment horizontal="left" vertical="top"/>
    </xf>
    <xf numFmtId="0" fontId="3" fillId="0" borderId="0" xfId="6" applyFont="1" applyFill="1" applyBorder="1" applyAlignment="1" applyProtection="1">
      <alignment horizontal="left" vertical="top" wrapText="1"/>
    </xf>
    <xf numFmtId="0" fontId="8" fillId="0" borderId="0" xfId="3" applyFont="1" applyFill="1" applyBorder="1" applyAlignment="1"/>
    <xf numFmtId="0" fontId="8" fillId="0" borderId="0" xfId="3" applyFont="1" applyFill="1" applyAlignment="1"/>
    <xf numFmtId="49" fontId="8" fillId="0" borderId="5" xfId="2" applyNumberFormat="1" applyFont="1" applyFill="1" applyBorder="1" applyAlignment="1">
      <alignment vertical="top"/>
    </xf>
    <xf numFmtId="49" fontId="8" fillId="0" borderId="4" xfId="2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6" applyFont="1" applyFill="1" applyAlignment="1"/>
    <xf numFmtId="164" fontId="8" fillId="0" borderId="0" xfId="6" applyNumberFormat="1" applyFont="1" applyFill="1" applyAlignment="1"/>
    <xf numFmtId="0" fontId="8" fillId="0" borderId="0" xfId="6" applyFont="1" applyFill="1" applyBorder="1" applyAlignment="1"/>
    <xf numFmtId="0" fontId="8" fillId="0" borderId="0" xfId="6" applyFont="1" applyFill="1" applyBorder="1" applyAlignment="1" applyProtection="1">
      <alignment horizontal="left" vertical="justify"/>
    </xf>
    <xf numFmtId="0" fontId="8" fillId="0" borderId="0" xfId="3" applyFont="1" applyFill="1" applyAlignment="1">
      <alignment horizontal="right"/>
    </xf>
    <xf numFmtId="0" fontId="8" fillId="2" borderId="0" xfId="3" applyFont="1" applyFill="1" applyAlignment="1" applyProtection="1">
      <alignment horizontal="left" vertical="top"/>
    </xf>
    <xf numFmtId="164" fontId="8" fillId="0" borderId="0" xfId="3" applyNumberFormat="1" applyFont="1" applyFill="1" applyAlignment="1"/>
    <xf numFmtId="0" fontId="8" fillId="2" borderId="0" xfId="3" applyFont="1" applyFill="1" applyBorder="1" applyAlignment="1"/>
    <xf numFmtId="0" fontId="8" fillId="2" borderId="0" xfId="3" applyFont="1" applyFill="1" applyBorder="1" applyAlignment="1" applyProtection="1">
      <alignment horizontal="left" vertical="top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164" fontId="8" fillId="0" borderId="0" xfId="1" applyFont="1" applyFill="1" applyAlignment="1">
      <alignment horizontal="center" wrapText="1"/>
    </xf>
    <xf numFmtId="0" fontId="3" fillId="0" borderId="2" xfId="5" applyFont="1" applyFill="1" applyBorder="1" applyAlignment="1" applyProtection="1">
      <alignment horizontal="center" vertical="top"/>
    </xf>
    <xf numFmtId="49" fontId="3" fillId="0" borderId="2" xfId="5" applyNumberFormat="1" applyFont="1" applyFill="1" applyBorder="1" applyAlignment="1" applyProtection="1">
      <alignment horizontal="center" vertical="top"/>
    </xf>
    <xf numFmtId="0" fontId="3" fillId="0" borderId="2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center" vertical="top"/>
    </xf>
    <xf numFmtId="49" fontId="3" fillId="0" borderId="0" xfId="5" applyNumberFormat="1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/>
    </xf>
    <xf numFmtId="0" fontId="4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K126"/>
  <sheetViews>
    <sheetView tabSelected="1" view="pageBreakPreview" zoomScaleSheetLayoutView="100" workbookViewId="0">
      <selection activeCell="V8" sqref="M8:AF126"/>
    </sheetView>
  </sheetViews>
  <sheetFormatPr defaultColWidth="11" defaultRowHeight="12.75"/>
  <cols>
    <col min="1" max="1" width="6.42578125" style="8" customWidth="1"/>
    <col min="2" max="2" width="8.140625" style="9" customWidth="1"/>
    <col min="3" max="3" width="34.5703125" style="6" customWidth="1"/>
    <col min="4" max="4" width="8.5703125" style="58" customWidth="1"/>
    <col min="5" max="5" width="9.42578125" style="58" customWidth="1"/>
    <col min="6" max="6" width="8.42578125" style="6" customWidth="1"/>
    <col min="7" max="7" width="8.5703125" style="6" customWidth="1"/>
    <col min="8" max="8" width="8.5703125" style="58" customWidth="1"/>
    <col min="9" max="9" width="8.42578125" style="58" customWidth="1"/>
    <col min="10" max="10" width="8.5703125" style="58" customWidth="1"/>
    <col min="11" max="11" width="9.140625" style="6" customWidth="1"/>
    <col min="12" max="12" width="8.42578125" style="58" customWidth="1"/>
    <col min="13" max="13" width="9.85546875" style="121" customWidth="1"/>
    <col min="14" max="14" width="9.42578125" style="88" customWidth="1"/>
    <col min="15" max="15" width="10.140625" style="88" customWidth="1"/>
    <col min="16" max="16" width="7.5703125" style="88" customWidth="1"/>
    <col min="17" max="17" width="11" style="88" customWidth="1"/>
    <col min="18" max="19" width="5.5703125" style="88" customWidth="1"/>
    <col min="20" max="20" width="15.140625" style="88" customWidth="1"/>
    <col min="21" max="21" width="7.85546875" style="88" customWidth="1"/>
    <col min="22" max="22" width="11" style="88" customWidth="1"/>
    <col min="23" max="26" width="5.5703125" style="88" customWidth="1"/>
    <col min="27" max="27" width="11" style="88" bestFit="1" customWidth="1"/>
    <col min="28" max="31" width="5.5703125" style="88" customWidth="1"/>
    <col min="32" max="32" width="11" style="88" bestFit="1" customWidth="1"/>
    <col min="33" max="37" width="11" style="88"/>
    <col min="38" max="16384" width="11" style="6"/>
  </cols>
  <sheetData>
    <row r="1" spans="1:37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37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37" ht="8.1" customHeight="1">
      <c r="A3" s="3"/>
      <c r="B3" s="4"/>
      <c r="C3" s="7"/>
      <c r="D3" s="70"/>
      <c r="E3" s="84"/>
      <c r="F3" s="5"/>
      <c r="G3" s="5"/>
      <c r="H3" s="70"/>
      <c r="I3" s="70"/>
      <c r="J3" s="70"/>
      <c r="K3" s="5"/>
      <c r="L3" s="70"/>
    </row>
    <row r="4" spans="1:37">
      <c r="D4" s="48" t="s">
        <v>59</v>
      </c>
      <c r="E4" s="85">
        <v>2204</v>
      </c>
      <c r="F4" s="10" t="s">
        <v>1</v>
      </c>
    </row>
    <row r="5" spans="1:37">
      <c r="D5" s="48" t="s">
        <v>61</v>
      </c>
      <c r="E5" s="86"/>
    </row>
    <row r="6" spans="1:37">
      <c r="D6" s="48" t="s">
        <v>2</v>
      </c>
      <c r="E6" s="87">
        <v>4202</v>
      </c>
      <c r="F6" s="11" t="s">
        <v>3</v>
      </c>
    </row>
    <row r="7" spans="1:37">
      <c r="A7" s="12" t="s">
        <v>107</v>
      </c>
      <c r="C7" s="10"/>
    </row>
    <row r="8" spans="1:37">
      <c r="D8" s="56"/>
      <c r="E8" s="57" t="s">
        <v>58</v>
      </c>
      <c r="F8" s="57" t="s">
        <v>62</v>
      </c>
      <c r="G8" s="57" t="s">
        <v>11</v>
      </c>
      <c r="K8" s="58"/>
    </row>
    <row r="9" spans="1:37">
      <c r="B9" s="4"/>
      <c r="C9" s="5"/>
      <c r="D9" s="59" t="s">
        <v>4</v>
      </c>
      <c r="E9" s="57">
        <f>L81</f>
        <v>104496</v>
      </c>
      <c r="F9" s="57">
        <f>L107</f>
        <v>107951</v>
      </c>
      <c r="G9" s="57">
        <f>F9+E9</f>
        <v>212447</v>
      </c>
      <c r="K9" s="58"/>
    </row>
    <row r="10" spans="1:37">
      <c r="A10" s="10" t="s">
        <v>54</v>
      </c>
      <c r="F10" s="58"/>
      <c r="G10" s="58"/>
      <c r="K10" s="58"/>
    </row>
    <row r="11" spans="1:37" ht="13.5">
      <c r="C11" s="13"/>
      <c r="D11" s="60"/>
      <c r="E11" s="60"/>
      <c r="F11" s="60"/>
      <c r="G11" s="60"/>
      <c r="H11" s="60"/>
      <c r="I11" s="61"/>
      <c r="J11" s="62"/>
      <c r="K11" s="63"/>
      <c r="L11" s="64" t="s">
        <v>74</v>
      </c>
    </row>
    <row r="12" spans="1:37" s="17" customFormat="1">
      <c r="A12" s="14"/>
      <c r="B12" s="15"/>
      <c r="C12" s="97"/>
      <c r="D12" s="172" t="s">
        <v>5</v>
      </c>
      <c r="E12" s="172"/>
      <c r="F12" s="171" t="s">
        <v>6</v>
      </c>
      <c r="G12" s="171"/>
      <c r="H12" s="171" t="s">
        <v>7</v>
      </c>
      <c r="I12" s="171"/>
      <c r="J12" s="171" t="s">
        <v>6</v>
      </c>
      <c r="K12" s="171"/>
      <c r="L12" s="171"/>
      <c r="M12" s="163"/>
      <c r="N12" s="163"/>
      <c r="O12" s="163"/>
      <c r="P12" s="163"/>
      <c r="Q12" s="164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5"/>
      <c r="AC12" s="165"/>
      <c r="AD12" s="165"/>
      <c r="AE12" s="165"/>
      <c r="AF12" s="165"/>
    </row>
    <row r="13" spans="1:37" s="17" customFormat="1">
      <c r="A13" s="2"/>
      <c r="B13" s="1"/>
      <c r="C13" s="97" t="s">
        <v>8</v>
      </c>
      <c r="D13" s="171" t="s">
        <v>84</v>
      </c>
      <c r="E13" s="171"/>
      <c r="F13" s="171" t="s">
        <v>88</v>
      </c>
      <c r="G13" s="171"/>
      <c r="H13" s="171" t="s">
        <v>88</v>
      </c>
      <c r="I13" s="171"/>
      <c r="J13" s="171" t="s">
        <v>108</v>
      </c>
      <c r="K13" s="171"/>
      <c r="L13" s="171"/>
      <c r="M13" s="166"/>
      <c r="N13" s="166"/>
      <c r="O13" s="166"/>
      <c r="P13" s="166"/>
      <c r="Q13" s="167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8"/>
      <c r="AC13" s="168"/>
      <c r="AD13" s="168"/>
      <c r="AE13" s="168"/>
      <c r="AF13" s="168"/>
    </row>
    <row r="14" spans="1:37" s="17" customFormat="1">
      <c r="A14" s="18"/>
      <c r="B14" s="19"/>
      <c r="C14" s="98"/>
      <c r="D14" s="65" t="s">
        <v>9</v>
      </c>
      <c r="E14" s="65" t="s">
        <v>10</v>
      </c>
      <c r="F14" s="65" t="s">
        <v>9</v>
      </c>
      <c r="G14" s="65" t="s">
        <v>10</v>
      </c>
      <c r="H14" s="65" t="s">
        <v>9</v>
      </c>
      <c r="I14" s="65" t="s">
        <v>10</v>
      </c>
      <c r="J14" s="65" t="s">
        <v>9</v>
      </c>
      <c r="K14" s="65" t="s">
        <v>10</v>
      </c>
      <c r="L14" s="65" t="s">
        <v>11</v>
      </c>
      <c r="M14" s="99"/>
      <c r="N14" s="99"/>
      <c r="O14" s="99"/>
      <c r="P14" s="99"/>
      <c r="Q14" s="127"/>
      <c r="R14" s="99"/>
      <c r="S14" s="99"/>
      <c r="T14" s="99"/>
      <c r="U14" s="99"/>
      <c r="V14" s="127"/>
      <c r="W14" s="99"/>
      <c r="X14" s="99"/>
      <c r="Y14" s="99"/>
      <c r="Z14" s="99"/>
      <c r="AA14" s="127"/>
      <c r="AB14" s="100"/>
      <c r="AC14" s="100"/>
      <c r="AD14" s="100"/>
      <c r="AE14" s="100"/>
      <c r="AF14" s="128"/>
    </row>
    <row r="15" spans="1:37" s="17" customFormat="1" ht="2.25" customHeight="1">
      <c r="A15" s="2"/>
      <c r="B15" s="1"/>
      <c r="C15" s="16"/>
      <c r="D15" s="66"/>
      <c r="E15" s="66"/>
      <c r="F15" s="66"/>
      <c r="G15" s="66"/>
      <c r="H15" s="66"/>
      <c r="I15" s="66"/>
      <c r="J15" s="66"/>
      <c r="K15" s="66"/>
      <c r="L15" s="66"/>
      <c r="M15" s="122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7">
      <c r="C16" s="20" t="s">
        <v>12</v>
      </c>
      <c r="D16" s="48"/>
      <c r="E16" s="48"/>
      <c r="F16" s="48"/>
      <c r="G16" s="48"/>
      <c r="H16" s="48"/>
      <c r="I16" s="48"/>
      <c r="J16" s="48"/>
      <c r="K16" s="48"/>
      <c r="L16" s="48"/>
    </row>
    <row r="17" spans="1:32">
      <c r="A17" s="8" t="s">
        <v>13</v>
      </c>
      <c r="B17" s="21">
        <v>2204</v>
      </c>
      <c r="C17" s="20" t="s">
        <v>1</v>
      </c>
      <c r="F17" s="58"/>
      <c r="G17" s="58"/>
      <c r="K17" s="58"/>
    </row>
    <row r="18" spans="1:32">
      <c r="B18" s="23">
        <v>1E-3</v>
      </c>
      <c r="C18" s="20" t="s">
        <v>14</v>
      </c>
      <c r="F18" s="58"/>
      <c r="G18" s="58"/>
      <c r="K18" s="58"/>
    </row>
    <row r="19" spans="1:32">
      <c r="B19" s="24">
        <v>60</v>
      </c>
      <c r="C19" s="22" t="s">
        <v>15</v>
      </c>
      <c r="F19" s="58"/>
      <c r="G19" s="58"/>
      <c r="K19" s="58"/>
    </row>
    <row r="20" spans="1:32">
      <c r="A20" s="3"/>
      <c r="B20" s="25">
        <v>44</v>
      </c>
      <c r="C20" s="26" t="s">
        <v>16</v>
      </c>
      <c r="F20" s="58"/>
      <c r="G20" s="58"/>
      <c r="K20" s="58"/>
    </row>
    <row r="21" spans="1:32">
      <c r="A21" s="3"/>
      <c r="B21" s="132" t="s">
        <v>17</v>
      </c>
      <c r="C21" s="26" t="s">
        <v>18</v>
      </c>
      <c r="D21" s="58">
        <v>17866</v>
      </c>
      <c r="E21" s="111">
        <v>11045</v>
      </c>
      <c r="F21" s="111">
        <v>20000</v>
      </c>
      <c r="G21" s="48">
        <v>12765</v>
      </c>
      <c r="H21" s="48">
        <v>20000</v>
      </c>
      <c r="I21" s="48">
        <v>12765</v>
      </c>
      <c r="J21" s="111">
        <v>23210</v>
      </c>
      <c r="K21" s="48">
        <v>22038</v>
      </c>
      <c r="L21" s="48">
        <f>SUM(J21:K21)</f>
        <v>45248</v>
      </c>
      <c r="M21" s="146"/>
      <c r="N21" s="147"/>
      <c r="O21" s="147"/>
      <c r="P21" s="147"/>
      <c r="Q21" s="147"/>
      <c r="W21" s="147"/>
      <c r="X21" s="147"/>
      <c r="Y21" s="147"/>
      <c r="Z21" s="147"/>
      <c r="AA21" s="147"/>
    </row>
    <row r="22" spans="1:32">
      <c r="A22" s="3"/>
      <c r="B22" s="132" t="s">
        <v>19</v>
      </c>
      <c r="C22" s="26" t="s">
        <v>20</v>
      </c>
      <c r="D22" s="58">
        <v>300</v>
      </c>
      <c r="E22" s="111">
        <v>33</v>
      </c>
      <c r="F22" s="111">
        <v>300</v>
      </c>
      <c r="G22" s="48">
        <v>35</v>
      </c>
      <c r="H22" s="48">
        <v>300</v>
      </c>
      <c r="I22" s="48">
        <v>35</v>
      </c>
      <c r="J22" s="111">
        <v>50</v>
      </c>
      <c r="K22" s="48">
        <v>35</v>
      </c>
      <c r="L22" s="48">
        <f>SUM(J22:K22)</f>
        <v>85</v>
      </c>
      <c r="M22" s="146"/>
      <c r="N22" s="147"/>
      <c r="O22" s="147"/>
      <c r="P22" s="147"/>
      <c r="Q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</row>
    <row r="23" spans="1:32">
      <c r="B23" s="28" t="s">
        <v>21</v>
      </c>
      <c r="C23" s="22" t="s">
        <v>22</v>
      </c>
      <c r="D23" s="111">
        <v>2206</v>
      </c>
      <c r="E23" s="111">
        <v>187</v>
      </c>
      <c r="F23" s="111">
        <v>400</v>
      </c>
      <c r="G23" s="48">
        <v>187</v>
      </c>
      <c r="H23" s="48">
        <v>400</v>
      </c>
      <c r="I23" s="48">
        <v>187</v>
      </c>
      <c r="J23" s="111">
        <v>150</v>
      </c>
      <c r="K23" s="48">
        <v>187</v>
      </c>
      <c r="L23" s="48">
        <f>SUM(J23:K23)</f>
        <v>337</v>
      </c>
      <c r="M23" s="146"/>
      <c r="N23" s="147"/>
      <c r="O23" s="147"/>
      <c r="P23" s="147"/>
      <c r="Q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</row>
    <row r="24" spans="1:32">
      <c r="B24" s="28" t="s">
        <v>23</v>
      </c>
      <c r="C24" s="22" t="s">
        <v>24</v>
      </c>
      <c r="D24" s="111">
        <v>550</v>
      </c>
      <c r="E24" s="72">
        <v>0</v>
      </c>
      <c r="F24" s="111">
        <v>1880</v>
      </c>
      <c r="G24" s="72">
        <v>0</v>
      </c>
      <c r="H24" s="111">
        <v>1880</v>
      </c>
      <c r="I24" s="72">
        <v>0</v>
      </c>
      <c r="J24" s="111">
        <v>300</v>
      </c>
      <c r="K24" s="72">
        <v>0</v>
      </c>
      <c r="L24" s="111">
        <f>SUM(J24:K24)</f>
        <v>300</v>
      </c>
      <c r="M24" s="146"/>
      <c r="N24" s="147"/>
      <c r="O24" s="147"/>
      <c r="P24" s="147"/>
      <c r="Q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</row>
    <row r="25" spans="1:32">
      <c r="A25" s="8" t="s">
        <v>11</v>
      </c>
      <c r="B25" s="24">
        <v>44</v>
      </c>
      <c r="C25" s="22" t="s">
        <v>16</v>
      </c>
      <c r="D25" s="78">
        <f t="shared" ref="D25:L25" si="0">SUM(D21:D24)</f>
        <v>20922</v>
      </c>
      <c r="E25" s="78">
        <f t="shared" si="0"/>
        <v>11265</v>
      </c>
      <c r="F25" s="103">
        <f t="shared" si="0"/>
        <v>22580</v>
      </c>
      <c r="G25" s="78">
        <f t="shared" si="0"/>
        <v>12987</v>
      </c>
      <c r="H25" s="78">
        <f t="shared" si="0"/>
        <v>22580</v>
      </c>
      <c r="I25" s="78">
        <f t="shared" si="0"/>
        <v>12987</v>
      </c>
      <c r="J25" s="103">
        <f t="shared" si="0"/>
        <v>23710</v>
      </c>
      <c r="K25" s="78">
        <f t="shared" ref="K25" si="1">SUM(K21:K24)</f>
        <v>22260</v>
      </c>
      <c r="L25" s="78">
        <f t="shared" si="0"/>
        <v>45970</v>
      </c>
    </row>
    <row r="26" spans="1:32" ht="8.1" customHeight="1">
      <c r="B26" s="28"/>
      <c r="C26" s="22"/>
      <c r="D26" s="51"/>
      <c r="E26" s="51"/>
      <c r="F26" s="51"/>
      <c r="G26" s="51"/>
      <c r="H26" s="51"/>
      <c r="I26" s="51"/>
      <c r="J26" s="51"/>
      <c r="K26" s="51"/>
      <c r="L26" s="51"/>
    </row>
    <row r="27" spans="1:32">
      <c r="B27" s="25">
        <v>43</v>
      </c>
      <c r="C27" s="26" t="s">
        <v>25</v>
      </c>
      <c r="D27" s="51"/>
      <c r="E27" s="51"/>
      <c r="F27" s="51"/>
      <c r="G27" s="51"/>
      <c r="H27" s="51"/>
      <c r="I27" s="51"/>
      <c r="J27" s="51"/>
      <c r="K27" s="51"/>
      <c r="L27" s="51"/>
    </row>
    <row r="28" spans="1:32">
      <c r="B28" s="28" t="s">
        <v>26</v>
      </c>
      <c r="C28" s="22" t="s">
        <v>18</v>
      </c>
      <c r="D28" s="111">
        <v>7528</v>
      </c>
      <c r="E28" s="111">
        <v>1807</v>
      </c>
      <c r="F28" s="111">
        <v>8600</v>
      </c>
      <c r="G28" s="51">
        <v>2087</v>
      </c>
      <c r="H28" s="51">
        <v>8600</v>
      </c>
      <c r="I28" s="51">
        <v>2087</v>
      </c>
      <c r="J28" s="111">
        <v>9500</v>
      </c>
      <c r="K28" s="51">
        <v>6912</v>
      </c>
      <c r="L28" s="51">
        <f>SUM(J28:K28)</f>
        <v>16412</v>
      </c>
      <c r="M28" s="146"/>
      <c r="N28" s="147"/>
      <c r="O28" s="147"/>
      <c r="P28" s="147"/>
      <c r="Q28" s="147"/>
      <c r="W28" s="147"/>
      <c r="X28" s="147"/>
      <c r="Y28" s="147"/>
      <c r="Z28" s="147"/>
      <c r="AA28" s="147"/>
    </row>
    <row r="29" spans="1:32">
      <c r="B29" s="28" t="s">
        <v>27</v>
      </c>
      <c r="C29" s="22" t="s">
        <v>20</v>
      </c>
      <c r="D29" s="111">
        <v>50</v>
      </c>
      <c r="E29" s="111">
        <v>15</v>
      </c>
      <c r="F29" s="111">
        <v>100</v>
      </c>
      <c r="G29" s="51">
        <v>15</v>
      </c>
      <c r="H29" s="111">
        <v>100</v>
      </c>
      <c r="I29" s="51">
        <v>15</v>
      </c>
      <c r="J29" s="111">
        <v>50</v>
      </c>
      <c r="K29" s="51">
        <v>15</v>
      </c>
      <c r="L29" s="51">
        <f>SUM(J29:K29)</f>
        <v>65</v>
      </c>
      <c r="M29" s="146"/>
      <c r="N29" s="147"/>
      <c r="O29" s="147"/>
      <c r="P29" s="147"/>
      <c r="Q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</row>
    <row r="30" spans="1:32">
      <c r="B30" s="28" t="s">
        <v>28</v>
      </c>
      <c r="C30" s="22" t="s">
        <v>22</v>
      </c>
      <c r="D30" s="111">
        <v>1030</v>
      </c>
      <c r="E30" s="111">
        <v>50</v>
      </c>
      <c r="F30" s="111">
        <v>200</v>
      </c>
      <c r="G30" s="51">
        <v>50</v>
      </c>
      <c r="H30" s="51">
        <v>200</v>
      </c>
      <c r="I30" s="51">
        <v>50</v>
      </c>
      <c r="J30" s="111">
        <v>150</v>
      </c>
      <c r="K30" s="51">
        <v>50</v>
      </c>
      <c r="L30" s="51">
        <f>SUM(J30:K30)</f>
        <v>200</v>
      </c>
      <c r="M30" s="146"/>
      <c r="N30" s="147"/>
      <c r="O30" s="147"/>
      <c r="P30" s="147"/>
      <c r="Q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</row>
    <row r="31" spans="1:32">
      <c r="A31" s="8" t="s">
        <v>11</v>
      </c>
      <c r="B31" s="24">
        <v>43</v>
      </c>
      <c r="C31" s="22" t="s">
        <v>25</v>
      </c>
      <c r="D31" s="79">
        <f t="shared" ref="D31:L31" si="2">SUM(D28:D30)</f>
        <v>8608</v>
      </c>
      <c r="E31" s="79">
        <f t="shared" si="2"/>
        <v>1872</v>
      </c>
      <c r="F31" s="103">
        <f t="shared" si="2"/>
        <v>8900</v>
      </c>
      <c r="G31" s="79">
        <f t="shared" si="2"/>
        <v>2152</v>
      </c>
      <c r="H31" s="79">
        <f t="shared" si="2"/>
        <v>8900</v>
      </c>
      <c r="I31" s="79">
        <f t="shared" si="2"/>
        <v>2152</v>
      </c>
      <c r="J31" s="103">
        <f t="shared" si="2"/>
        <v>9700</v>
      </c>
      <c r="K31" s="79">
        <f t="shared" ref="K31" si="3">SUM(K28:K30)</f>
        <v>6977</v>
      </c>
      <c r="L31" s="79">
        <f t="shared" si="2"/>
        <v>16677</v>
      </c>
    </row>
    <row r="32" spans="1:32">
      <c r="A32" s="8" t="s">
        <v>11</v>
      </c>
      <c r="B32" s="24">
        <v>60</v>
      </c>
      <c r="C32" s="22" t="s">
        <v>15</v>
      </c>
      <c r="D32" s="79">
        <f t="shared" ref="D32:L32" si="4">D31+D25</f>
        <v>29530</v>
      </c>
      <c r="E32" s="79">
        <f t="shared" si="4"/>
        <v>13137</v>
      </c>
      <c r="F32" s="103">
        <f t="shared" si="4"/>
        <v>31480</v>
      </c>
      <c r="G32" s="79">
        <f t="shared" si="4"/>
        <v>15139</v>
      </c>
      <c r="H32" s="79">
        <f t="shared" si="4"/>
        <v>31480</v>
      </c>
      <c r="I32" s="79">
        <f t="shared" si="4"/>
        <v>15139</v>
      </c>
      <c r="J32" s="103">
        <f t="shared" si="4"/>
        <v>33410</v>
      </c>
      <c r="K32" s="79">
        <f t="shared" ref="K32" si="5">K31+K25</f>
        <v>29237</v>
      </c>
      <c r="L32" s="79">
        <f t="shared" si="4"/>
        <v>62647</v>
      </c>
    </row>
    <row r="33" spans="1:32">
      <c r="A33" s="3" t="s">
        <v>11</v>
      </c>
      <c r="B33" s="29">
        <v>1E-3</v>
      </c>
      <c r="C33" s="30" t="s">
        <v>14</v>
      </c>
      <c r="D33" s="79">
        <f t="shared" ref="D33:L33" si="6">D32</f>
        <v>29530</v>
      </c>
      <c r="E33" s="79">
        <f t="shared" si="6"/>
        <v>13137</v>
      </c>
      <c r="F33" s="103">
        <f t="shared" si="6"/>
        <v>31480</v>
      </c>
      <c r="G33" s="79">
        <f t="shared" si="6"/>
        <v>15139</v>
      </c>
      <c r="H33" s="79">
        <f t="shared" si="6"/>
        <v>31480</v>
      </c>
      <c r="I33" s="79">
        <f t="shared" si="6"/>
        <v>15139</v>
      </c>
      <c r="J33" s="103">
        <f t="shared" si="6"/>
        <v>33410</v>
      </c>
      <c r="K33" s="79">
        <f t="shared" ref="K33" si="7">K32</f>
        <v>29237</v>
      </c>
      <c r="L33" s="79">
        <f t="shared" si="6"/>
        <v>62647</v>
      </c>
    </row>
    <row r="34" spans="1:32" ht="8.1" customHeight="1">
      <c r="A34" s="3"/>
      <c r="B34" s="29"/>
      <c r="C34" s="30"/>
      <c r="D34" s="53"/>
      <c r="E34" s="53"/>
      <c r="F34" s="80"/>
      <c r="G34" s="53"/>
      <c r="H34" s="53"/>
      <c r="I34" s="53"/>
      <c r="J34" s="80"/>
      <c r="K34" s="53"/>
      <c r="L34" s="53"/>
    </row>
    <row r="35" spans="1:32" ht="13.35" customHeight="1">
      <c r="B35" s="23">
        <v>0.10199999999999999</v>
      </c>
      <c r="C35" s="20" t="s">
        <v>29</v>
      </c>
      <c r="D35" s="50"/>
      <c r="E35" s="50"/>
      <c r="F35" s="50"/>
      <c r="G35" s="50"/>
      <c r="H35" s="50"/>
      <c r="I35" s="50"/>
      <c r="J35" s="50"/>
      <c r="K35" s="50"/>
      <c r="L35" s="50"/>
    </row>
    <row r="36" spans="1:32">
      <c r="A36" s="3"/>
      <c r="B36" s="25">
        <v>56</v>
      </c>
      <c r="C36" s="118" t="s">
        <v>105</v>
      </c>
      <c r="D36" s="112"/>
      <c r="E36" s="71"/>
      <c r="F36" s="112"/>
      <c r="G36" s="71"/>
      <c r="H36" s="112"/>
      <c r="I36" s="71"/>
      <c r="J36" s="102"/>
      <c r="K36" s="71"/>
      <c r="L36" s="102"/>
    </row>
    <row r="37" spans="1:32">
      <c r="A37" s="4"/>
      <c r="B37" s="25" t="s">
        <v>90</v>
      </c>
      <c r="C37" s="26" t="s">
        <v>18</v>
      </c>
      <c r="D37" s="71">
        <v>0</v>
      </c>
      <c r="E37" s="71">
        <v>0</v>
      </c>
      <c r="F37" s="102">
        <v>1100</v>
      </c>
      <c r="G37" s="71">
        <v>0</v>
      </c>
      <c r="H37" s="102">
        <v>4171</v>
      </c>
      <c r="I37" s="71">
        <v>0</v>
      </c>
      <c r="J37" s="138">
        <v>2748</v>
      </c>
      <c r="K37" s="71">
        <v>0</v>
      </c>
      <c r="L37" s="102">
        <f>SUM(J37:K37)</f>
        <v>2748</v>
      </c>
      <c r="M37" s="146"/>
      <c r="N37" s="156"/>
      <c r="O37" s="147"/>
      <c r="P37" s="147"/>
      <c r="Q37" s="147"/>
      <c r="R37" s="147"/>
      <c r="S37" s="147"/>
      <c r="T37" s="147"/>
      <c r="U37" s="157"/>
      <c r="V37" s="147"/>
    </row>
    <row r="38" spans="1:32">
      <c r="A38" s="4"/>
      <c r="B38" s="25" t="s">
        <v>91</v>
      </c>
      <c r="C38" s="26" t="s">
        <v>70</v>
      </c>
      <c r="D38" s="71">
        <v>0</v>
      </c>
      <c r="E38" s="71">
        <v>0</v>
      </c>
      <c r="F38" s="102">
        <v>2000</v>
      </c>
      <c r="G38" s="71">
        <v>0</v>
      </c>
      <c r="H38" s="102">
        <v>5449</v>
      </c>
      <c r="I38" s="71">
        <v>0</v>
      </c>
      <c r="J38" s="138">
        <v>2200</v>
      </c>
      <c r="K38" s="71">
        <v>0</v>
      </c>
      <c r="L38" s="102">
        <f>SUM(J38:K38)</f>
        <v>2200</v>
      </c>
      <c r="M38" s="146"/>
      <c r="N38" s="156"/>
      <c r="O38" s="147"/>
      <c r="P38" s="147"/>
      <c r="Q38" s="147"/>
      <c r="R38" s="147"/>
      <c r="S38" s="147"/>
      <c r="T38" s="147"/>
      <c r="U38" s="157"/>
      <c r="V38" s="147"/>
    </row>
    <row r="39" spans="1:32">
      <c r="A39" s="9"/>
      <c r="B39" s="24" t="s">
        <v>92</v>
      </c>
      <c r="C39" s="22" t="s">
        <v>71</v>
      </c>
      <c r="D39" s="72">
        <v>0</v>
      </c>
      <c r="E39" s="72">
        <v>0</v>
      </c>
      <c r="F39" s="111">
        <v>2000</v>
      </c>
      <c r="G39" s="72">
        <v>0</v>
      </c>
      <c r="H39" s="111">
        <v>4000</v>
      </c>
      <c r="I39" s="72">
        <v>0</v>
      </c>
      <c r="J39" s="134">
        <v>2000</v>
      </c>
      <c r="K39" s="72">
        <v>0</v>
      </c>
      <c r="L39" s="111">
        <f>SUM(J39:K39)</f>
        <v>2000</v>
      </c>
      <c r="M39" s="146"/>
      <c r="N39" s="156"/>
      <c r="O39" s="147"/>
      <c r="P39" s="147"/>
      <c r="Q39" s="147"/>
      <c r="R39" s="147"/>
      <c r="S39" s="147"/>
      <c r="T39" s="147"/>
      <c r="U39" s="157"/>
      <c r="V39" s="147"/>
    </row>
    <row r="40" spans="1:32">
      <c r="A40" s="45" t="s">
        <v>11</v>
      </c>
      <c r="B40" s="133">
        <v>56</v>
      </c>
      <c r="C40" s="144" t="s">
        <v>105</v>
      </c>
      <c r="D40" s="82">
        <f t="shared" ref="D40:L40" si="8">SUM(D37:D39)</f>
        <v>0</v>
      </c>
      <c r="E40" s="82">
        <f t="shared" si="8"/>
        <v>0</v>
      </c>
      <c r="F40" s="103">
        <f t="shared" si="8"/>
        <v>5100</v>
      </c>
      <c r="G40" s="82">
        <f t="shared" si="8"/>
        <v>0</v>
      </c>
      <c r="H40" s="103">
        <f t="shared" si="8"/>
        <v>13620</v>
      </c>
      <c r="I40" s="82">
        <f t="shared" si="8"/>
        <v>0</v>
      </c>
      <c r="J40" s="103">
        <f t="shared" si="8"/>
        <v>6948</v>
      </c>
      <c r="K40" s="82">
        <f t="shared" ref="K40" si="9">SUM(K37:K39)</f>
        <v>0</v>
      </c>
      <c r="L40" s="103">
        <f t="shared" si="8"/>
        <v>6948</v>
      </c>
    </row>
    <row r="41" spans="1:32" ht="6.95" customHeight="1">
      <c r="B41" s="23"/>
      <c r="C41" s="20"/>
      <c r="D41" s="50"/>
      <c r="E41" s="50"/>
      <c r="F41" s="50"/>
      <c r="G41" s="50"/>
      <c r="H41" s="50"/>
      <c r="I41" s="50"/>
      <c r="J41" s="50"/>
      <c r="K41" s="50"/>
      <c r="L41" s="50"/>
    </row>
    <row r="42" spans="1:32">
      <c r="A42" s="3"/>
      <c r="B42" s="25">
        <v>61</v>
      </c>
      <c r="C42" s="26" t="s">
        <v>30</v>
      </c>
      <c r="D42" s="52"/>
      <c r="E42" s="52"/>
      <c r="F42" s="53"/>
      <c r="G42" s="53"/>
      <c r="H42" s="53"/>
      <c r="I42" s="53"/>
      <c r="J42" s="53"/>
      <c r="K42" s="53"/>
      <c r="L42" s="53"/>
    </row>
    <row r="43" spans="1:32">
      <c r="A43" s="3"/>
      <c r="B43" s="135" t="s">
        <v>31</v>
      </c>
      <c r="C43" s="26" t="s">
        <v>18</v>
      </c>
      <c r="D43" s="71">
        <v>0</v>
      </c>
      <c r="E43" s="102">
        <v>6099</v>
      </c>
      <c r="F43" s="101">
        <v>0</v>
      </c>
      <c r="G43" s="136">
        <v>16814</v>
      </c>
      <c r="H43" s="101">
        <v>0</v>
      </c>
      <c r="I43" s="136">
        <v>16814</v>
      </c>
      <c r="J43" s="101">
        <v>0</v>
      </c>
      <c r="K43" s="136">
        <v>5639</v>
      </c>
      <c r="L43" s="112">
        <f t="shared" ref="L43:L48" si="10">SUM(J43:K43)</f>
        <v>5639</v>
      </c>
      <c r="M43" s="146"/>
      <c r="N43" s="147"/>
      <c r="O43" s="147"/>
      <c r="P43" s="147"/>
      <c r="Q43" s="147"/>
      <c r="W43" s="147"/>
      <c r="X43" s="147"/>
      <c r="Y43" s="147"/>
      <c r="Z43" s="147"/>
      <c r="AA43" s="147"/>
    </row>
    <row r="44" spans="1:32">
      <c r="A44" s="3"/>
      <c r="B44" s="135" t="s">
        <v>32</v>
      </c>
      <c r="C44" s="26" t="s">
        <v>22</v>
      </c>
      <c r="D44" s="71">
        <v>0</v>
      </c>
      <c r="E44" s="102">
        <v>1637</v>
      </c>
      <c r="F44" s="101">
        <v>0</v>
      </c>
      <c r="G44" s="112">
        <v>1650</v>
      </c>
      <c r="H44" s="101">
        <v>0</v>
      </c>
      <c r="I44" s="112">
        <v>1650</v>
      </c>
      <c r="J44" s="101">
        <v>0</v>
      </c>
      <c r="K44" s="112">
        <v>1650</v>
      </c>
      <c r="L44" s="112">
        <f t="shared" si="10"/>
        <v>1650</v>
      </c>
      <c r="M44" s="146"/>
      <c r="N44" s="147"/>
      <c r="O44" s="147"/>
      <c r="P44" s="147"/>
      <c r="Q44" s="147"/>
      <c r="W44" s="147"/>
      <c r="X44" s="147"/>
      <c r="Y44" s="147"/>
      <c r="Z44" s="147"/>
      <c r="AA44" s="147"/>
      <c r="AB44" s="147"/>
      <c r="AC44" s="147"/>
      <c r="AD44" s="147"/>
      <c r="AE44" s="162"/>
      <c r="AF44" s="147"/>
    </row>
    <row r="45" spans="1:32">
      <c r="B45" s="137" t="s">
        <v>33</v>
      </c>
      <c r="C45" s="22" t="s">
        <v>77</v>
      </c>
      <c r="D45" s="111">
        <v>141</v>
      </c>
      <c r="E45" s="72">
        <v>0</v>
      </c>
      <c r="F45" s="74">
        <v>0</v>
      </c>
      <c r="G45" s="72">
        <v>0</v>
      </c>
      <c r="H45" s="74">
        <v>0</v>
      </c>
      <c r="I45" s="72">
        <v>0</v>
      </c>
      <c r="J45" s="74">
        <v>0</v>
      </c>
      <c r="K45" s="72">
        <v>0</v>
      </c>
      <c r="L45" s="72">
        <f t="shared" si="10"/>
        <v>0</v>
      </c>
      <c r="M45" s="146"/>
      <c r="N45" s="147"/>
      <c r="O45" s="147"/>
      <c r="P45" s="147"/>
      <c r="Q45" s="147"/>
      <c r="R45" s="147"/>
      <c r="S45" s="147"/>
      <c r="T45" s="147"/>
      <c r="U45" s="157"/>
      <c r="V45" s="147"/>
    </row>
    <row r="46" spans="1:32">
      <c r="B46" s="137" t="s">
        <v>34</v>
      </c>
      <c r="C46" s="22" t="s">
        <v>111</v>
      </c>
      <c r="D46" s="111">
        <v>500</v>
      </c>
      <c r="E46" s="72">
        <v>0</v>
      </c>
      <c r="F46" s="74">
        <v>0</v>
      </c>
      <c r="G46" s="72">
        <v>0</v>
      </c>
      <c r="H46" s="74">
        <v>0</v>
      </c>
      <c r="I46" s="72">
        <v>0</v>
      </c>
      <c r="J46" s="74">
        <v>0</v>
      </c>
      <c r="K46" s="72">
        <v>0</v>
      </c>
      <c r="L46" s="72">
        <f t="shared" si="10"/>
        <v>0</v>
      </c>
      <c r="M46" s="146"/>
      <c r="N46" s="147"/>
      <c r="O46" s="147"/>
      <c r="P46" s="147"/>
      <c r="Q46" s="147"/>
      <c r="R46" s="147"/>
      <c r="S46" s="147"/>
      <c r="T46" s="147"/>
      <c r="U46" s="157"/>
      <c r="V46" s="147"/>
    </row>
    <row r="47" spans="1:32">
      <c r="B47" s="137" t="s">
        <v>95</v>
      </c>
      <c r="C47" s="22" t="s">
        <v>97</v>
      </c>
      <c r="D47" s="72">
        <v>0</v>
      </c>
      <c r="E47" s="72">
        <v>0</v>
      </c>
      <c r="F47" s="134">
        <v>400</v>
      </c>
      <c r="G47" s="72">
        <v>0</v>
      </c>
      <c r="H47" s="134">
        <v>400</v>
      </c>
      <c r="I47" s="72">
        <v>0</v>
      </c>
      <c r="J47" s="74">
        <v>0</v>
      </c>
      <c r="K47" s="72">
        <v>0</v>
      </c>
      <c r="L47" s="72">
        <f t="shared" si="10"/>
        <v>0</v>
      </c>
      <c r="U47" s="108"/>
    </row>
    <row r="48" spans="1:32">
      <c r="B48" s="137" t="s">
        <v>96</v>
      </c>
      <c r="C48" s="22" t="s">
        <v>98</v>
      </c>
      <c r="D48" s="72">
        <v>0</v>
      </c>
      <c r="E48" s="72">
        <v>0</v>
      </c>
      <c r="F48" s="134">
        <v>300</v>
      </c>
      <c r="G48" s="72">
        <v>0</v>
      </c>
      <c r="H48" s="134">
        <v>300</v>
      </c>
      <c r="I48" s="72">
        <v>0</v>
      </c>
      <c r="J48" s="74">
        <v>0</v>
      </c>
      <c r="K48" s="72">
        <v>0</v>
      </c>
      <c r="L48" s="72">
        <f t="shared" si="10"/>
        <v>0</v>
      </c>
      <c r="U48" s="108"/>
    </row>
    <row r="49" spans="1:32">
      <c r="A49" s="8" t="s">
        <v>11</v>
      </c>
      <c r="B49" s="24">
        <v>61</v>
      </c>
      <c r="C49" s="22" t="s">
        <v>30</v>
      </c>
      <c r="D49" s="81">
        <f t="shared" ref="D49:L49" si="11">SUM(D43:D48)</f>
        <v>641</v>
      </c>
      <c r="E49" s="81">
        <f t="shared" si="11"/>
        <v>7736</v>
      </c>
      <c r="F49" s="110">
        <f t="shared" si="11"/>
        <v>700</v>
      </c>
      <c r="G49" s="81">
        <f t="shared" si="11"/>
        <v>18464</v>
      </c>
      <c r="H49" s="81">
        <f t="shared" si="11"/>
        <v>700</v>
      </c>
      <c r="I49" s="81">
        <f t="shared" si="11"/>
        <v>18464</v>
      </c>
      <c r="J49" s="96">
        <f t="shared" si="11"/>
        <v>0</v>
      </c>
      <c r="K49" s="81">
        <f t="shared" ref="K49" si="12">SUM(K43:K48)</f>
        <v>7289</v>
      </c>
      <c r="L49" s="81">
        <f t="shared" si="11"/>
        <v>7289</v>
      </c>
    </row>
    <row r="50" spans="1:32">
      <c r="B50" s="28"/>
      <c r="C50" s="22"/>
      <c r="D50" s="51"/>
      <c r="E50" s="51"/>
      <c r="F50" s="51"/>
      <c r="G50" s="51"/>
      <c r="H50" s="51"/>
      <c r="I50" s="51"/>
      <c r="J50" s="51"/>
      <c r="K50" s="51"/>
      <c r="L50" s="51"/>
    </row>
    <row r="51" spans="1:32" ht="25.5">
      <c r="B51" s="24">
        <v>65</v>
      </c>
      <c r="C51" s="22" t="s">
        <v>68</v>
      </c>
      <c r="D51" s="51"/>
      <c r="E51" s="51"/>
      <c r="F51" s="51"/>
      <c r="G51" s="51"/>
      <c r="H51" s="51"/>
      <c r="I51" s="51"/>
      <c r="J51" s="51"/>
      <c r="K51" s="51"/>
      <c r="L51" s="51"/>
    </row>
    <row r="52" spans="1:32">
      <c r="B52" s="24" t="s">
        <v>35</v>
      </c>
      <c r="C52" s="22" t="s">
        <v>18</v>
      </c>
      <c r="D52" s="111">
        <v>1143</v>
      </c>
      <c r="E52" s="72">
        <v>0</v>
      </c>
      <c r="F52" s="71">
        <v>0</v>
      </c>
      <c r="G52" s="72">
        <v>0</v>
      </c>
      <c r="H52" s="71">
        <v>0</v>
      </c>
      <c r="I52" s="72">
        <v>0</v>
      </c>
      <c r="J52" s="74">
        <v>0</v>
      </c>
      <c r="K52" s="72">
        <v>0</v>
      </c>
      <c r="L52" s="72">
        <f>SUM(J52:K52)</f>
        <v>0</v>
      </c>
      <c r="M52" s="146"/>
      <c r="N52" s="147"/>
      <c r="O52" s="147"/>
      <c r="P52" s="147"/>
      <c r="Q52" s="147"/>
      <c r="R52" s="147"/>
      <c r="S52" s="147"/>
      <c r="T52" s="147"/>
      <c r="U52" s="147"/>
      <c r="V52" s="147"/>
    </row>
    <row r="53" spans="1:32">
      <c r="B53" s="24" t="s">
        <v>36</v>
      </c>
      <c r="C53" s="22" t="s">
        <v>71</v>
      </c>
      <c r="D53" s="111">
        <v>1877</v>
      </c>
      <c r="E53" s="72">
        <v>0</v>
      </c>
      <c r="F53" s="71">
        <v>0</v>
      </c>
      <c r="G53" s="72">
        <v>0</v>
      </c>
      <c r="H53" s="71">
        <v>0</v>
      </c>
      <c r="I53" s="72">
        <v>0</v>
      </c>
      <c r="J53" s="74">
        <v>0</v>
      </c>
      <c r="K53" s="72">
        <v>0</v>
      </c>
      <c r="L53" s="72">
        <f>SUM(J53:K53)</f>
        <v>0</v>
      </c>
      <c r="M53" s="146"/>
      <c r="N53" s="147"/>
      <c r="O53" s="147"/>
      <c r="P53" s="147"/>
      <c r="Q53" s="147"/>
      <c r="R53" s="147"/>
      <c r="S53" s="147"/>
      <c r="T53" s="147"/>
      <c r="U53" s="147"/>
      <c r="V53" s="147"/>
    </row>
    <row r="54" spans="1:32" ht="25.5">
      <c r="A54" s="8" t="s">
        <v>11</v>
      </c>
      <c r="B54" s="24">
        <v>65</v>
      </c>
      <c r="C54" s="22" t="s">
        <v>55</v>
      </c>
      <c r="D54" s="78">
        <f t="shared" ref="D54:L54" si="13">SUM(D52:D53)</f>
        <v>3020</v>
      </c>
      <c r="E54" s="82">
        <f t="shared" si="13"/>
        <v>0</v>
      </c>
      <c r="F54" s="82">
        <f t="shared" si="13"/>
        <v>0</v>
      </c>
      <c r="G54" s="82">
        <f t="shared" si="13"/>
        <v>0</v>
      </c>
      <c r="H54" s="82">
        <f t="shared" si="13"/>
        <v>0</v>
      </c>
      <c r="I54" s="82">
        <f t="shared" si="13"/>
        <v>0</v>
      </c>
      <c r="J54" s="82">
        <f t="shared" si="13"/>
        <v>0</v>
      </c>
      <c r="K54" s="82">
        <f t="shared" si="13"/>
        <v>0</v>
      </c>
      <c r="L54" s="82">
        <f t="shared" si="13"/>
        <v>0</v>
      </c>
    </row>
    <row r="55" spans="1:32">
      <c r="A55" s="3" t="s">
        <v>11</v>
      </c>
      <c r="B55" s="29">
        <v>0.10199999999999999</v>
      </c>
      <c r="C55" s="30" t="s">
        <v>29</v>
      </c>
      <c r="D55" s="104">
        <f t="shared" ref="D55:L55" si="14">D54+D49+D40</f>
        <v>3661</v>
      </c>
      <c r="E55" s="104">
        <f t="shared" si="14"/>
        <v>7736</v>
      </c>
      <c r="F55" s="104">
        <f t="shared" si="14"/>
        <v>5800</v>
      </c>
      <c r="G55" s="104">
        <f t="shared" si="14"/>
        <v>18464</v>
      </c>
      <c r="H55" s="104">
        <f t="shared" si="14"/>
        <v>14320</v>
      </c>
      <c r="I55" s="104">
        <f t="shared" si="14"/>
        <v>18464</v>
      </c>
      <c r="J55" s="104">
        <f t="shared" si="14"/>
        <v>6948</v>
      </c>
      <c r="K55" s="104">
        <f t="shared" si="14"/>
        <v>7289</v>
      </c>
      <c r="L55" s="104">
        <f t="shared" si="14"/>
        <v>14237</v>
      </c>
    </row>
    <row r="56" spans="1:32">
      <c r="A56" s="3"/>
      <c r="B56" s="31"/>
      <c r="C56" s="30"/>
      <c r="D56" s="53"/>
      <c r="E56" s="53"/>
      <c r="F56" s="53"/>
      <c r="G56" s="53"/>
      <c r="H56" s="53"/>
      <c r="I56" s="53"/>
      <c r="J56" s="53"/>
      <c r="K56" s="53"/>
      <c r="L56" s="53"/>
    </row>
    <row r="57" spans="1:32" ht="25.5">
      <c r="A57" s="3"/>
      <c r="B57" s="29">
        <v>0.10299999999999999</v>
      </c>
      <c r="C57" s="30" t="s">
        <v>56</v>
      </c>
      <c r="D57" s="52"/>
      <c r="E57" s="52"/>
      <c r="F57" s="52"/>
      <c r="G57" s="52"/>
      <c r="H57" s="52"/>
      <c r="I57" s="52"/>
      <c r="J57" s="52"/>
      <c r="K57" s="52"/>
      <c r="L57" s="53"/>
    </row>
    <row r="58" spans="1:32">
      <c r="A58" s="3"/>
      <c r="B58" s="25">
        <v>64</v>
      </c>
      <c r="C58" s="26" t="s">
        <v>37</v>
      </c>
      <c r="D58" s="52"/>
      <c r="E58" s="52"/>
      <c r="F58" s="52"/>
      <c r="G58" s="52"/>
      <c r="H58" s="52"/>
      <c r="I58" s="52"/>
      <c r="J58" s="52"/>
      <c r="K58" s="52"/>
      <c r="L58" s="53"/>
    </row>
    <row r="59" spans="1:32">
      <c r="A59" s="3"/>
      <c r="B59" s="132" t="s">
        <v>38</v>
      </c>
      <c r="C59" s="26" t="s">
        <v>63</v>
      </c>
      <c r="D59" s="102">
        <v>700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f>SUM(J59:K59)</f>
        <v>0</v>
      </c>
      <c r="M59" s="146"/>
      <c r="N59" s="147"/>
      <c r="O59" s="147"/>
      <c r="P59" s="147"/>
      <c r="Q59" s="147"/>
    </row>
    <row r="60" spans="1:32">
      <c r="A60" s="3"/>
      <c r="B60" s="132" t="s">
        <v>39</v>
      </c>
      <c r="C60" s="26" t="s">
        <v>40</v>
      </c>
      <c r="D60" s="102">
        <v>2437</v>
      </c>
      <c r="E60" s="71">
        <v>0</v>
      </c>
      <c r="F60" s="102">
        <v>2500</v>
      </c>
      <c r="G60" s="71">
        <v>0</v>
      </c>
      <c r="H60" s="112">
        <v>2500</v>
      </c>
      <c r="I60" s="71">
        <v>0</v>
      </c>
      <c r="J60" s="71">
        <v>0</v>
      </c>
      <c r="K60" s="71">
        <v>0</v>
      </c>
      <c r="L60" s="71">
        <f>SUM(J60:K60)</f>
        <v>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</row>
    <row r="61" spans="1:32">
      <c r="A61" s="3" t="s">
        <v>11</v>
      </c>
      <c r="B61" s="25">
        <v>64</v>
      </c>
      <c r="C61" s="26" t="s">
        <v>37</v>
      </c>
      <c r="D61" s="104">
        <f t="shared" ref="D61:L61" si="15">D60+D59</f>
        <v>3137</v>
      </c>
      <c r="E61" s="77">
        <f t="shared" si="15"/>
        <v>0</v>
      </c>
      <c r="F61" s="104">
        <f t="shared" si="15"/>
        <v>2500</v>
      </c>
      <c r="G61" s="77">
        <f t="shared" si="15"/>
        <v>0</v>
      </c>
      <c r="H61" s="76">
        <f t="shared" si="15"/>
        <v>2500</v>
      </c>
      <c r="I61" s="77">
        <f t="shared" si="15"/>
        <v>0</v>
      </c>
      <c r="J61" s="77">
        <f t="shared" si="15"/>
        <v>0</v>
      </c>
      <c r="K61" s="77">
        <f t="shared" ref="K61" si="16">K60+K59</f>
        <v>0</v>
      </c>
      <c r="L61" s="77">
        <f t="shared" si="15"/>
        <v>0</v>
      </c>
    </row>
    <row r="62" spans="1:32" ht="25.5">
      <c r="A62" s="3" t="s">
        <v>11</v>
      </c>
      <c r="B62" s="29">
        <v>0.10299999999999999</v>
      </c>
      <c r="C62" s="30" t="s">
        <v>56</v>
      </c>
      <c r="D62" s="104">
        <f t="shared" ref="D62:J62" si="17">D61</f>
        <v>3137</v>
      </c>
      <c r="E62" s="77">
        <f t="shared" si="17"/>
        <v>0</v>
      </c>
      <c r="F62" s="104">
        <f t="shared" si="17"/>
        <v>2500</v>
      </c>
      <c r="G62" s="77">
        <f t="shared" si="17"/>
        <v>0</v>
      </c>
      <c r="H62" s="76">
        <f t="shared" si="17"/>
        <v>2500</v>
      </c>
      <c r="I62" s="77">
        <f t="shared" si="17"/>
        <v>0</v>
      </c>
      <c r="J62" s="77">
        <f t="shared" si="17"/>
        <v>0</v>
      </c>
      <c r="K62" s="77">
        <f t="shared" ref="K62" si="18">K61</f>
        <v>0</v>
      </c>
      <c r="L62" s="77">
        <f>K62+J62</f>
        <v>0</v>
      </c>
    </row>
    <row r="63" spans="1:32">
      <c r="A63" s="3"/>
      <c r="B63" s="31"/>
      <c r="C63" s="30"/>
      <c r="D63" s="53"/>
      <c r="E63" s="53"/>
      <c r="F63" s="53"/>
      <c r="G63" s="73"/>
      <c r="H63" s="53"/>
      <c r="I63" s="53"/>
      <c r="J63" s="53"/>
      <c r="K63" s="73"/>
      <c r="L63" s="53"/>
    </row>
    <row r="64" spans="1:32" ht="14.45" customHeight="1">
      <c r="A64" s="3"/>
      <c r="B64" s="29">
        <v>0.104</v>
      </c>
      <c r="C64" s="30" t="s">
        <v>41</v>
      </c>
      <c r="D64" s="50"/>
      <c r="E64" s="50"/>
      <c r="F64" s="50"/>
      <c r="G64" s="50"/>
      <c r="H64" s="50"/>
      <c r="I64" s="50"/>
      <c r="J64" s="50"/>
      <c r="K64" s="50"/>
      <c r="L64" s="50"/>
    </row>
    <row r="65" spans="1:37" ht="25.5">
      <c r="A65" s="3"/>
      <c r="B65" s="25">
        <v>57</v>
      </c>
      <c r="C65" s="26" t="s">
        <v>89</v>
      </c>
      <c r="D65" s="112"/>
      <c r="E65" s="71"/>
      <c r="F65" s="112"/>
      <c r="G65" s="71"/>
      <c r="H65" s="112"/>
      <c r="I65" s="71"/>
      <c r="J65" s="102"/>
      <c r="K65" s="71"/>
      <c r="L65" s="102"/>
    </row>
    <row r="66" spans="1:37" s="106" customFormat="1" ht="27.75" customHeight="1">
      <c r="A66" s="3"/>
      <c r="B66" s="132" t="s">
        <v>93</v>
      </c>
      <c r="C66" s="40" t="s">
        <v>75</v>
      </c>
      <c r="D66" s="71">
        <v>0</v>
      </c>
      <c r="E66" s="71">
        <v>0</v>
      </c>
      <c r="F66" s="102">
        <v>20000</v>
      </c>
      <c r="G66" s="71">
        <v>0</v>
      </c>
      <c r="H66" s="102">
        <v>20000</v>
      </c>
      <c r="I66" s="71">
        <v>0</v>
      </c>
      <c r="J66" s="138">
        <f>7312+20000</f>
        <v>27312</v>
      </c>
      <c r="K66" s="71">
        <v>0</v>
      </c>
      <c r="L66" s="102">
        <f>SUM(J66:K66)</f>
        <v>27312</v>
      </c>
      <c r="M66" s="158"/>
      <c r="N66" s="159"/>
      <c r="O66" s="160"/>
      <c r="P66" s="160"/>
      <c r="Q66" s="161"/>
      <c r="R66" s="160"/>
      <c r="S66" s="160"/>
      <c r="T66" s="160"/>
      <c r="U66" s="160"/>
      <c r="V66" s="160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</row>
    <row r="67" spans="1:37" ht="25.5">
      <c r="A67" s="45" t="s">
        <v>11</v>
      </c>
      <c r="B67" s="133">
        <v>57</v>
      </c>
      <c r="C67" s="46" t="s">
        <v>89</v>
      </c>
      <c r="D67" s="77">
        <f t="shared" ref="D67:L67" si="19">SUM(D66:D66)</f>
        <v>0</v>
      </c>
      <c r="E67" s="77">
        <f t="shared" si="19"/>
        <v>0</v>
      </c>
      <c r="F67" s="104">
        <f t="shared" si="19"/>
        <v>20000</v>
      </c>
      <c r="G67" s="77">
        <f t="shared" si="19"/>
        <v>0</v>
      </c>
      <c r="H67" s="104">
        <f t="shared" si="19"/>
        <v>20000</v>
      </c>
      <c r="I67" s="77">
        <f t="shared" si="19"/>
        <v>0</v>
      </c>
      <c r="J67" s="104">
        <f t="shared" si="19"/>
        <v>27312</v>
      </c>
      <c r="K67" s="77">
        <f t="shared" ref="K67" si="20">SUM(K66:K66)</f>
        <v>0</v>
      </c>
      <c r="L67" s="104">
        <f t="shared" si="19"/>
        <v>27312</v>
      </c>
    </row>
    <row r="68" spans="1:37" ht="3" customHeight="1">
      <c r="B68" s="23"/>
      <c r="C68" s="20"/>
      <c r="D68" s="50"/>
      <c r="E68" s="50"/>
      <c r="F68" s="50"/>
      <c r="G68" s="50"/>
      <c r="H68" s="50"/>
      <c r="I68" s="50"/>
      <c r="J68" s="50"/>
      <c r="K68" s="50"/>
      <c r="L68" s="50"/>
    </row>
    <row r="69" spans="1:37">
      <c r="B69" s="24">
        <v>65</v>
      </c>
      <c r="C69" s="22" t="s">
        <v>42</v>
      </c>
      <c r="D69" s="50"/>
      <c r="E69" s="50"/>
      <c r="F69" s="50"/>
      <c r="G69" s="50"/>
      <c r="H69" s="50"/>
      <c r="I69" s="50"/>
      <c r="J69" s="50"/>
      <c r="K69" s="50"/>
      <c r="L69" s="50"/>
    </row>
    <row r="70" spans="1:37">
      <c r="B70" s="28" t="s">
        <v>82</v>
      </c>
      <c r="C70" s="22" t="s">
        <v>81</v>
      </c>
      <c r="D70" s="111">
        <v>1814</v>
      </c>
      <c r="E70" s="72">
        <v>0</v>
      </c>
      <c r="F70" s="111">
        <v>2000</v>
      </c>
      <c r="G70" s="72">
        <v>0</v>
      </c>
      <c r="H70" s="111">
        <v>2000</v>
      </c>
      <c r="I70" s="72">
        <v>0</v>
      </c>
      <c r="J70" s="74">
        <v>0</v>
      </c>
      <c r="K70" s="72">
        <v>0</v>
      </c>
      <c r="L70" s="72">
        <f>SUM(J70:K70)</f>
        <v>0</v>
      </c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</row>
    <row r="71" spans="1:37">
      <c r="A71" s="3"/>
      <c r="B71" s="132" t="s">
        <v>43</v>
      </c>
      <c r="C71" s="26" t="s">
        <v>44</v>
      </c>
      <c r="D71" s="138">
        <v>500</v>
      </c>
      <c r="E71" s="71">
        <v>0</v>
      </c>
      <c r="F71" s="102">
        <v>1000</v>
      </c>
      <c r="G71" s="71">
        <v>0</v>
      </c>
      <c r="H71" s="102">
        <v>1000</v>
      </c>
      <c r="I71" s="71">
        <v>0</v>
      </c>
      <c r="J71" s="71">
        <v>0</v>
      </c>
      <c r="K71" s="71">
        <v>0</v>
      </c>
      <c r="L71" s="71">
        <f>SUM(J71:K71)</f>
        <v>0</v>
      </c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</row>
    <row r="72" spans="1:37" ht="25.5" customHeight="1">
      <c r="B72" s="28" t="s">
        <v>109</v>
      </c>
      <c r="C72" s="40" t="s">
        <v>110</v>
      </c>
      <c r="D72" s="72">
        <v>0</v>
      </c>
      <c r="E72" s="72">
        <v>0</v>
      </c>
      <c r="F72" s="72">
        <v>0</v>
      </c>
      <c r="G72" s="72">
        <v>0</v>
      </c>
      <c r="H72" s="139">
        <v>300</v>
      </c>
      <c r="I72" s="72">
        <v>0</v>
      </c>
      <c r="J72" s="74">
        <v>0</v>
      </c>
      <c r="K72" s="72">
        <v>0</v>
      </c>
      <c r="L72" s="71">
        <f>SUM(J72:K72)</f>
        <v>0</v>
      </c>
      <c r="M72" s="146"/>
      <c r="N72" s="147"/>
      <c r="O72" s="154"/>
      <c r="P72" s="147"/>
      <c r="Q72" s="147"/>
      <c r="R72" s="147"/>
      <c r="S72" s="147"/>
      <c r="T72" s="147"/>
      <c r="U72" s="147"/>
      <c r="V72" s="147"/>
    </row>
    <row r="73" spans="1:37" ht="14.45" customHeight="1">
      <c r="A73" s="3" t="s">
        <v>11</v>
      </c>
      <c r="B73" s="25">
        <v>65</v>
      </c>
      <c r="C73" s="26" t="s">
        <v>42</v>
      </c>
      <c r="D73" s="78">
        <f t="shared" ref="D73:L73" si="21">SUM(D70:D72)</f>
        <v>2314</v>
      </c>
      <c r="E73" s="82">
        <f t="shared" si="21"/>
        <v>0</v>
      </c>
      <c r="F73" s="78">
        <f t="shared" si="21"/>
        <v>3000</v>
      </c>
      <c r="G73" s="82">
        <f t="shared" si="21"/>
        <v>0</v>
      </c>
      <c r="H73" s="78">
        <f t="shared" si="21"/>
        <v>3300</v>
      </c>
      <c r="I73" s="82">
        <f t="shared" si="21"/>
        <v>0</v>
      </c>
      <c r="J73" s="82">
        <f t="shared" si="21"/>
        <v>0</v>
      </c>
      <c r="K73" s="82">
        <f t="shared" si="21"/>
        <v>0</v>
      </c>
      <c r="L73" s="82">
        <f t="shared" si="21"/>
        <v>0</v>
      </c>
    </row>
    <row r="74" spans="1:37">
      <c r="B74" s="24"/>
      <c r="C74" s="22"/>
      <c r="D74" s="54"/>
      <c r="E74" s="54"/>
      <c r="F74" s="54"/>
      <c r="G74" s="54"/>
      <c r="H74" s="54"/>
      <c r="I74" s="54"/>
      <c r="J74" s="54"/>
      <c r="K74" s="54"/>
      <c r="L74" s="54"/>
    </row>
    <row r="75" spans="1:37">
      <c r="A75" s="3"/>
      <c r="B75" s="25">
        <v>66</v>
      </c>
      <c r="C75" s="26" t="s">
        <v>45</v>
      </c>
      <c r="D75" s="53"/>
      <c r="E75" s="53"/>
      <c r="F75" s="53"/>
      <c r="G75" s="53"/>
      <c r="H75" s="53"/>
      <c r="I75" s="53"/>
      <c r="J75" s="53"/>
      <c r="K75" s="53"/>
      <c r="L75" s="53"/>
    </row>
    <row r="76" spans="1:37">
      <c r="A76" s="3"/>
      <c r="B76" s="28" t="s">
        <v>83</v>
      </c>
      <c r="C76" s="22" t="s">
        <v>81</v>
      </c>
      <c r="D76" s="134">
        <v>1790</v>
      </c>
      <c r="E76" s="71">
        <v>0</v>
      </c>
      <c r="F76" s="102">
        <v>2000</v>
      </c>
      <c r="G76" s="71">
        <v>0</v>
      </c>
      <c r="H76" s="102">
        <v>2000</v>
      </c>
      <c r="I76" s="71">
        <v>0</v>
      </c>
      <c r="J76" s="71">
        <v>0</v>
      </c>
      <c r="K76" s="71">
        <v>0</v>
      </c>
      <c r="L76" s="71">
        <f>SUM(J76:K76)</f>
        <v>0</v>
      </c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</row>
    <row r="77" spans="1:37">
      <c r="A77" s="3"/>
      <c r="B77" s="25" t="s">
        <v>46</v>
      </c>
      <c r="C77" s="26" t="s">
        <v>24</v>
      </c>
      <c r="D77" s="71">
        <v>0</v>
      </c>
      <c r="E77" s="71">
        <v>0</v>
      </c>
      <c r="F77" s="102">
        <v>1320</v>
      </c>
      <c r="G77" s="71">
        <v>0</v>
      </c>
      <c r="H77" s="134">
        <v>1320</v>
      </c>
      <c r="I77" s="71">
        <v>0</v>
      </c>
      <c r="J77" s="102">
        <v>300</v>
      </c>
      <c r="K77" s="71">
        <v>0</v>
      </c>
      <c r="L77" s="102">
        <f>SUM(J77:K77)</f>
        <v>300</v>
      </c>
      <c r="M77" s="146"/>
      <c r="N77" s="147"/>
      <c r="O77" s="147"/>
      <c r="P77" s="147"/>
      <c r="Q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</row>
    <row r="78" spans="1:37">
      <c r="A78" s="3" t="s">
        <v>11</v>
      </c>
      <c r="B78" s="25">
        <v>66</v>
      </c>
      <c r="C78" s="26" t="s">
        <v>45</v>
      </c>
      <c r="D78" s="78">
        <f t="shared" ref="D78:L78" si="22">SUM(D76:D77)</f>
        <v>1790</v>
      </c>
      <c r="E78" s="82">
        <f t="shared" si="22"/>
        <v>0</v>
      </c>
      <c r="F78" s="78">
        <f t="shared" si="22"/>
        <v>3320</v>
      </c>
      <c r="G78" s="82">
        <f t="shared" si="22"/>
        <v>0</v>
      </c>
      <c r="H78" s="78">
        <f t="shared" si="22"/>
        <v>3320</v>
      </c>
      <c r="I78" s="82">
        <f t="shared" si="22"/>
        <v>0</v>
      </c>
      <c r="J78" s="103">
        <f t="shared" si="22"/>
        <v>300</v>
      </c>
      <c r="K78" s="82">
        <f t="shared" si="22"/>
        <v>0</v>
      </c>
      <c r="L78" s="103">
        <f t="shared" si="22"/>
        <v>300</v>
      </c>
    </row>
    <row r="79" spans="1:37">
      <c r="A79" s="3" t="s">
        <v>11</v>
      </c>
      <c r="B79" s="29">
        <v>0.104</v>
      </c>
      <c r="C79" s="30" t="s">
        <v>41</v>
      </c>
      <c r="D79" s="76">
        <f t="shared" ref="D79:L79" si="23">D78+D73+D67</f>
        <v>4104</v>
      </c>
      <c r="E79" s="77">
        <f t="shared" si="23"/>
        <v>0</v>
      </c>
      <c r="F79" s="76">
        <f t="shared" si="23"/>
        <v>26320</v>
      </c>
      <c r="G79" s="77">
        <f t="shared" si="23"/>
        <v>0</v>
      </c>
      <c r="H79" s="76">
        <f t="shared" si="23"/>
        <v>26620</v>
      </c>
      <c r="I79" s="77">
        <f t="shared" si="23"/>
        <v>0</v>
      </c>
      <c r="J79" s="104">
        <f t="shared" si="23"/>
        <v>27612</v>
      </c>
      <c r="K79" s="77">
        <f t="shared" si="23"/>
        <v>0</v>
      </c>
      <c r="L79" s="104">
        <f t="shared" si="23"/>
        <v>27612</v>
      </c>
    </row>
    <row r="80" spans="1:37">
      <c r="A80" s="45" t="s">
        <v>11</v>
      </c>
      <c r="B80" s="95">
        <v>2204</v>
      </c>
      <c r="C80" s="47" t="s">
        <v>1</v>
      </c>
      <c r="D80" s="76">
        <f t="shared" ref="D80:L80" si="24">D79+D62+D55+D33</f>
        <v>40432</v>
      </c>
      <c r="E80" s="76">
        <f t="shared" si="24"/>
        <v>20873</v>
      </c>
      <c r="F80" s="76">
        <f t="shared" si="24"/>
        <v>66100</v>
      </c>
      <c r="G80" s="76">
        <f t="shared" si="24"/>
        <v>33603</v>
      </c>
      <c r="H80" s="76">
        <f t="shared" si="24"/>
        <v>74920</v>
      </c>
      <c r="I80" s="76">
        <f t="shared" si="24"/>
        <v>33603</v>
      </c>
      <c r="J80" s="104">
        <f t="shared" si="24"/>
        <v>67970</v>
      </c>
      <c r="K80" s="76">
        <f t="shared" si="24"/>
        <v>36526</v>
      </c>
      <c r="L80" s="76">
        <f t="shared" si="24"/>
        <v>104496</v>
      </c>
    </row>
    <row r="81" spans="1:37">
      <c r="A81" s="41" t="s">
        <v>11</v>
      </c>
      <c r="B81" s="42"/>
      <c r="C81" s="43" t="s">
        <v>12</v>
      </c>
      <c r="D81" s="78">
        <f t="shared" ref="D81:L81" si="25">D80</f>
        <v>40432</v>
      </c>
      <c r="E81" s="78">
        <f t="shared" si="25"/>
        <v>20873</v>
      </c>
      <c r="F81" s="78">
        <f t="shared" si="25"/>
        <v>66100</v>
      </c>
      <c r="G81" s="78">
        <f t="shared" si="25"/>
        <v>33603</v>
      </c>
      <c r="H81" s="78">
        <f t="shared" si="25"/>
        <v>74920</v>
      </c>
      <c r="I81" s="78">
        <f t="shared" si="25"/>
        <v>33603</v>
      </c>
      <c r="J81" s="103">
        <f t="shared" si="25"/>
        <v>67970</v>
      </c>
      <c r="K81" s="78">
        <f t="shared" ref="K81" si="26">K80</f>
        <v>36526</v>
      </c>
      <c r="L81" s="78">
        <f t="shared" si="25"/>
        <v>104496</v>
      </c>
    </row>
    <row r="82" spans="1:37">
      <c r="B82" s="21"/>
      <c r="C82" s="20"/>
      <c r="D82" s="51"/>
      <c r="E82" s="51"/>
      <c r="F82" s="51"/>
      <c r="G82" s="51"/>
      <c r="H82" s="51"/>
      <c r="I82" s="51"/>
      <c r="J82" s="51"/>
      <c r="K82" s="51"/>
      <c r="L82" s="51"/>
    </row>
    <row r="83" spans="1:37">
      <c r="C83" s="32" t="s">
        <v>47</v>
      </c>
      <c r="D83" s="50"/>
      <c r="E83" s="50"/>
      <c r="F83" s="50"/>
      <c r="G83" s="50"/>
      <c r="H83" s="50"/>
      <c r="I83" s="50"/>
      <c r="J83" s="50"/>
      <c r="K83" s="50"/>
      <c r="L83" s="50"/>
    </row>
    <row r="84" spans="1:37" ht="27" customHeight="1">
      <c r="A84" s="8" t="s">
        <v>13</v>
      </c>
      <c r="B84" s="33">
        <v>4202</v>
      </c>
      <c r="C84" s="39" t="s">
        <v>3</v>
      </c>
      <c r="D84" s="55"/>
      <c r="E84" s="55"/>
      <c r="F84" s="55"/>
      <c r="G84" s="55"/>
      <c r="H84" s="55"/>
      <c r="I84" s="55"/>
      <c r="J84" s="55"/>
      <c r="K84" s="55"/>
      <c r="L84" s="55"/>
    </row>
    <row r="85" spans="1:37">
      <c r="A85" s="35"/>
      <c r="B85" s="36">
        <v>3</v>
      </c>
      <c r="C85" s="37" t="s">
        <v>48</v>
      </c>
      <c r="D85" s="55"/>
      <c r="E85" s="55"/>
      <c r="F85" s="55"/>
      <c r="G85" s="55"/>
      <c r="H85" s="55"/>
      <c r="I85" s="55"/>
      <c r="J85" s="55"/>
      <c r="K85" s="55"/>
      <c r="L85" s="55"/>
    </row>
    <row r="86" spans="1:37">
      <c r="A86" s="38"/>
      <c r="B86" s="29">
        <v>3.1019999999999999</v>
      </c>
      <c r="C86" s="39" t="s">
        <v>49</v>
      </c>
      <c r="D86" s="93"/>
      <c r="E86" s="93"/>
      <c r="F86" s="93"/>
      <c r="G86" s="93"/>
      <c r="H86" s="93"/>
      <c r="I86" s="93"/>
      <c r="J86" s="93"/>
      <c r="K86" s="93"/>
      <c r="L86" s="93"/>
    </row>
    <row r="87" spans="1:37" s="34" customFormat="1" ht="27.95" customHeight="1">
      <c r="A87" s="38"/>
      <c r="B87" s="25">
        <v>57</v>
      </c>
      <c r="C87" s="26" t="s">
        <v>89</v>
      </c>
      <c r="D87" s="102"/>
      <c r="E87" s="71"/>
      <c r="F87" s="102"/>
      <c r="G87" s="71"/>
      <c r="H87" s="102"/>
      <c r="I87" s="71"/>
      <c r="J87" s="102"/>
      <c r="K87" s="71"/>
      <c r="L87" s="102"/>
      <c r="M87" s="123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</row>
    <row r="88" spans="1:37" s="34" customFormat="1" ht="27.95" customHeight="1">
      <c r="A88" s="38"/>
      <c r="B88" s="140" t="s">
        <v>102</v>
      </c>
      <c r="C88" s="40" t="s">
        <v>101</v>
      </c>
      <c r="D88" s="71">
        <v>0</v>
      </c>
      <c r="E88" s="71">
        <v>0</v>
      </c>
      <c r="F88" s="102">
        <v>2000</v>
      </c>
      <c r="G88" s="71">
        <v>0</v>
      </c>
      <c r="H88" s="102">
        <v>2000</v>
      </c>
      <c r="I88" s="71">
        <v>0</v>
      </c>
      <c r="J88" s="71">
        <v>0</v>
      </c>
      <c r="K88" s="71">
        <v>0</v>
      </c>
      <c r="L88" s="71">
        <f>SUM(J88:K88)</f>
        <v>0</v>
      </c>
      <c r="M88" s="123"/>
      <c r="N88" s="88"/>
      <c r="O88" s="88"/>
      <c r="P88" s="109"/>
      <c r="Q88" s="88"/>
      <c r="R88" s="90"/>
      <c r="S88" s="88"/>
      <c r="T88" s="88"/>
      <c r="U88" s="109"/>
      <c r="V88" s="88"/>
      <c r="W88" s="88"/>
      <c r="X88" s="88"/>
      <c r="Y88" s="88"/>
      <c r="Z88" s="88"/>
      <c r="AA88" s="88"/>
      <c r="AB88" s="88"/>
      <c r="AC88" s="90"/>
      <c r="AD88" s="90"/>
      <c r="AE88" s="90"/>
      <c r="AF88" s="90"/>
      <c r="AG88" s="90"/>
      <c r="AH88" s="90"/>
      <c r="AI88" s="90"/>
      <c r="AJ88" s="90"/>
      <c r="AK88" s="90"/>
    </row>
    <row r="89" spans="1:37" s="34" customFormat="1" ht="27.95" customHeight="1">
      <c r="A89" s="38" t="s">
        <v>11</v>
      </c>
      <c r="B89" s="25">
        <v>57</v>
      </c>
      <c r="C89" s="26" t="s">
        <v>94</v>
      </c>
      <c r="D89" s="82">
        <f t="shared" ref="D89:L89" si="27">D88</f>
        <v>0</v>
      </c>
      <c r="E89" s="82">
        <f t="shared" si="27"/>
        <v>0</v>
      </c>
      <c r="F89" s="103">
        <f t="shared" si="27"/>
        <v>2000</v>
      </c>
      <c r="G89" s="82">
        <f t="shared" si="27"/>
        <v>0</v>
      </c>
      <c r="H89" s="103">
        <f t="shared" si="27"/>
        <v>2000</v>
      </c>
      <c r="I89" s="82">
        <f t="shared" si="27"/>
        <v>0</v>
      </c>
      <c r="J89" s="82">
        <f t="shared" si="27"/>
        <v>0</v>
      </c>
      <c r="K89" s="82">
        <f t="shared" ref="K89" si="28">K88</f>
        <v>0</v>
      </c>
      <c r="L89" s="82">
        <f t="shared" si="27"/>
        <v>0</v>
      </c>
      <c r="M89" s="123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</row>
    <row r="90" spans="1:37">
      <c r="A90" s="38"/>
      <c r="B90" s="29"/>
      <c r="C90" s="39"/>
      <c r="D90" s="93"/>
      <c r="E90" s="93"/>
      <c r="F90" s="93"/>
      <c r="G90" s="93"/>
      <c r="H90" s="93"/>
      <c r="I90" s="93"/>
      <c r="J90" s="93"/>
      <c r="K90" s="93"/>
      <c r="L90" s="93"/>
    </row>
    <row r="91" spans="1:37" s="34" customFormat="1">
      <c r="A91" s="38"/>
      <c r="B91" s="25">
        <v>61</v>
      </c>
      <c r="C91" s="40" t="s">
        <v>50</v>
      </c>
      <c r="D91" s="93"/>
      <c r="E91" s="93"/>
      <c r="F91" s="93"/>
      <c r="G91" s="93"/>
      <c r="H91" s="93"/>
      <c r="I91" s="93"/>
      <c r="J91" s="93"/>
      <c r="K91" s="93"/>
      <c r="L91" s="93"/>
      <c r="M91" s="123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</row>
    <row r="92" spans="1:37" s="34" customFormat="1" ht="27.75" customHeight="1">
      <c r="A92" s="38"/>
      <c r="B92" s="140" t="s">
        <v>51</v>
      </c>
      <c r="C92" s="145" t="s">
        <v>57</v>
      </c>
      <c r="D92" s="102">
        <v>5726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f t="shared" ref="L92:L102" si="29">SUM(J92:K92)</f>
        <v>0</v>
      </c>
      <c r="M92" s="123"/>
      <c r="N92" s="88"/>
      <c r="O92" s="90"/>
      <c r="P92" s="90"/>
      <c r="Q92" s="88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</row>
    <row r="93" spans="1:37" s="34" customFormat="1" ht="27.95" customHeight="1">
      <c r="A93" s="131"/>
      <c r="B93" s="141" t="s">
        <v>60</v>
      </c>
      <c r="C93" s="130" t="s">
        <v>76</v>
      </c>
      <c r="D93" s="104">
        <v>10010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f t="shared" si="29"/>
        <v>0</v>
      </c>
      <c r="M93" s="153"/>
      <c r="N93" s="151"/>
      <c r="O93" s="151"/>
      <c r="P93" s="151"/>
      <c r="Q93" s="151"/>
      <c r="R93" s="151"/>
      <c r="S93" s="147"/>
      <c r="T93" s="147"/>
      <c r="U93" s="151"/>
      <c r="V93" s="147"/>
      <c r="W93" s="88"/>
      <c r="X93" s="88"/>
      <c r="Y93" s="88"/>
      <c r="Z93" s="88"/>
      <c r="AA93" s="88"/>
      <c r="AB93" s="88"/>
      <c r="AC93" s="90"/>
      <c r="AD93" s="90"/>
      <c r="AE93" s="90"/>
      <c r="AF93" s="90"/>
      <c r="AG93" s="90"/>
      <c r="AH93" s="90"/>
      <c r="AI93" s="90"/>
      <c r="AJ93" s="90"/>
      <c r="AK93" s="90"/>
    </row>
    <row r="94" spans="1:37" s="34" customFormat="1" ht="25.5">
      <c r="A94" s="9"/>
      <c r="B94" s="140" t="s">
        <v>64</v>
      </c>
      <c r="C94" s="92" t="s">
        <v>103</v>
      </c>
      <c r="D94" s="102">
        <v>33308</v>
      </c>
      <c r="E94" s="71">
        <v>0</v>
      </c>
      <c r="F94" s="102">
        <v>21000</v>
      </c>
      <c r="G94" s="71">
        <v>0</v>
      </c>
      <c r="H94" s="102">
        <v>21000</v>
      </c>
      <c r="I94" s="71">
        <v>0</v>
      </c>
      <c r="J94" s="102">
        <v>545</v>
      </c>
      <c r="K94" s="71">
        <v>0</v>
      </c>
      <c r="L94" s="102">
        <f t="shared" si="29"/>
        <v>545</v>
      </c>
      <c r="M94" s="148"/>
      <c r="N94" s="149"/>
      <c r="O94" s="150"/>
      <c r="P94" s="151"/>
      <c r="Q94" s="151"/>
      <c r="R94" s="147"/>
      <c r="S94" s="147"/>
      <c r="T94" s="147"/>
      <c r="U94" s="152"/>
      <c r="V94" s="147"/>
      <c r="W94" s="88"/>
      <c r="X94" s="88"/>
      <c r="Y94" s="88"/>
      <c r="Z94" s="88"/>
      <c r="AA94" s="88"/>
      <c r="AB94" s="88"/>
      <c r="AC94" s="90"/>
      <c r="AD94" s="90"/>
      <c r="AE94" s="90"/>
      <c r="AF94" s="90"/>
      <c r="AG94" s="90"/>
      <c r="AH94" s="90"/>
      <c r="AI94" s="90"/>
      <c r="AJ94" s="90"/>
      <c r="AK94" s="90"/>
    </row>
    <row r="95" spans="1:37" s="34" customFormat="1" ht="38.25">
      <c r="A95" s="38"/>
      <c r="B95" s="140" t="s">
        <v>65</v>
      </c>
      <c r="C95" s="92" t="s">
        <v>72</v>
      </c>
      <c r="D95" s="102">
        <v>18555</v>
      </c>
      <c r="E95" s="71">
        <v>0</v>
      </c>
      <c r="F95" s="102">
        <v>30000</v>
      </c>
      <c r="G95" s="71">
        <v>0</v>
      </c>
      <c r="H95" s="102">
        <v>30000</v>
      </c>
      <c r="I95" s="71">
        <v>0</v>
      </c>
      <c r="J95" s="102">
        <v>25674</v>
      </c>
      <c r="K95" s="71">
        <v>0</v>
      </c>
      <c r="L95" s="102">
        <f t="shared" si="29"/>
        <v>25674</v>
      </c>
      <c r="M95" s="148"/>
      <c r="N95" s="149"/>
      <c r="O95" s="150"/>
      <c r="P95" s="151"/>
      <c r="Q95" s="151"/>
      <c r="R95" s="147"/>
      <c r="S95" s="147"/>
      <c r="T95" s="147"/>
      <c r="U95" s="147"/>
      <c r="V95" s="147"/>
      <c r="W95" s="88"/>
      <c r="X95" s="88"/>
      <c r="Y95" s="88"/>
      <c r="Z95" s="88"/>
      <c r="AA95" s="88"/>
      <c r="AB95" s="88"/>
      <c r="AC95" s="90"/>
      <c r="AD95" s="90"/>
      <c r="AE95" s="90"/>
      <c r="AF95" s="90"/>
      <c r="AG95" s="90"/>
      <c r="AH95" s="90"/>
      <c r="AI95" s="90"/>
      <c r="AJ95" s="90"/>
      <c r="AK95" s="90"/>
    </row>
    <row r="96" spans="1:37" s="34" customFormat="1" ht="27.95" customHeight="1">
      <c r="A96" s="9"/>
      <c r="B96" s="140" t="s">
        <v>66</v>
      </c>
      <c r="C96" s="92" t="s">
        <v>73</v>
      </c>
      <c r="D96" s="111">
        <v>10000</v>
      </c>
      <c r="E96" s="72">
        <v>0</v>
      </c>
      <c r="F96" s="102">
        <v>13400</v>
      </c>
      <c r="G96" s="72">
        <v>0</v>
      </c>
      <c r="H96" s="111">
        <v>13400</v>
      </c>
      <c r="I96" s="72">
        <v>0</v>
      </c>
      <c r="J96" s="102">
        <v>4803</v>
      </c>
      <c r="K96" s="72">
        <v>0</v>
      </c>
      <c r="L96" s="102">
        <f t="shared" si="29"/>
        <v>4803</v>
      </c>
      <c r="M96" s="148"/>
      <c r="N96" s="149"/>
      <c r="O96" s="150"/>
      <c r="P96" s="151"/>
      <c r="Q96" s="151"/>
      <c r="R96" s="147"/>
      <c r="S96" s="147"/>
      <c r="T96" s="147"/>
      <c r="U96" s="152"/>
      <c r="V96" s="147"/>
      <c r="W96" s="88"/>
      <c r="X96" s="88"/>
      <c r="Y96" s="88"/>
      <c r="Z96" s="88"/>
      <c r="AA96" s="88"/>
      <c r="AB96" s="88"/>
      <c r="AC96" s="90"/>
      <c r="AD96" s="90"/>
      <c r="AE96" s="90"/>
      <c r="AF96" s="90"/>
      <c r="AG96" s="90"/>
      <c r="AH96" s="90"/>
      <c r="AI96" s="90"/>
      <c r="AJ96" s="90"/>
      <c r="AK96" s="90"/>
    </row>
    <row r="97" spans="1:37" s="34" customFormat="1">
      <c r="A97" s="38"/>
      <c r="B97" s="140" t="s">
        <v>69</v>
      </c>
      <c r="C97" s="92" t="s">
        <v>67</v>
      </c>
      <c r="D97" s="111">
        <v>4100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f t="shared" si="29"/>
        <v>0</v>
      </c>
      <c r="M97" s="148"/>
      <c r="N97" s="149"/>
      <c r="O97" s="150"/>
      <c r="P97" s="151"/>
      <c r="Q97" s="151"/>
      <c r="R97" s="147"/>
      <c r="S97" s="147"/>
      <c r="T97" s="147"/>
      <c r="U97" s="151"/>
      <c r="V97" s="151"/>
      <c r="W97" s="88"/>
      <c r="X97" s="88"/>
      <c r="Y97" s="88"/>
      <c r="Z97" s="88"/>
      <c r="AA97" s="88"/>
      <c r="AB97" s="88"/>
      <c r="AC97" s="90"/>
      <c r="AD97" s="90"/>
      <c r="AE97" s="90"/>
      <c r="AF97" s="90"/>
      <c r="AG97" s="90"/>
      <c r="AH97" s="90"/>
      <c r="AI97" s="90"/>
      <c r="AJ97" s="90"/>
      <c r="AK97" s="90"/>
    </row>
    <row r="98" spans="1:37" s="34" customFormat="1">
      <c r="A98" s="38"/>
      <c r="B98" s="140" t="s">
        <v>78</v>
      </c>
      <c r="C98" s="92" t="s">
        <v>79</v>
      </c>
      <c r="D98" s="111">
        <v>5001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2">
        <v>0</v>
      </c>
      <c r="K98" s="71">
        <v>0</v>
      </c>
      <c r="L98" s="71">
        <f t="shared" si="29"/>
        <v>0</v>
      </c>
      <c r="M98" s="153"/>
      <c r="N98" s="151"/>
      <c r="O98" s="147"/>
      <c r="P98" s="147"/>
      <c r="Q98" s="147"/>
      <c r="R98" s="151"/>
      <c r="S98" s="151"/>
      <c r="T98" s="151"/>
      <c r="U98" s="151"/>
      <c r="V98" s="151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</row>
    <row r="99" spans="1:37" s="34" customFormat="1" ht="25.5">
      <c r="A99" s="38"/>
      <c r="B99" s="140" t="s">
        <v>80</v>
      </c>
      <c r="C99" s="92" t="s">
        <v>104</v>
      </c>
      <c r="D99" s="72">
        <v>0</v>
      </c>
      <c r="E99" s="72">
        <v>0</v>
      </c>
      <c r="F99" s="111">
        <v>2000</v>
      </c>
      <c r="G99" s="72">
        <v>0</v>
      </c>
      <c r="H99" s="111">
        <v>11000</v>
      </c>
      <c r="I99" s="72">
        <v>0</v>
      </c>
      <c r="J99" s="102">
        <f>6428</f>
        <v>6428</v>
      </c>
      <c r="K99" s="72">
        <v>0</v>
      </c>
      <c r="L99" s="102">
        <f t="shared" si="29"/>
        <v>6428</v>
      </c>
      <c r="M99" s="148"/>
      <c r="N99" s="149"/>
      <c r="O99" s="147"/>
      <c r="P99" s="151"/>
      <c r="Q99" s="147"/>
      <c r="R99" s="147"/>
      <c r="S99" s="147"/>
      <c r="T99" s="147"/>
      <c r="U99" s="147"/>
      <c r="V99" s="147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</row>
    <row r="100" spans="1:37" s="34" customFormat="1" ht="51">
      <c r="A100" s="4"/>
      <c r="B100" s="140" t="s">
        <v>85</v>
      </c>
      <c r="C100" s="92" t="s">
        <v>106</v>
      </c>
      <c r="D100" s="102">
        <v>9771</v>
      </c>
      <c r="E100" s="71">
        <v>0</v>
      </c>
      <c r="F100" s="102">
        <v>16250</v>
      </c>
      <c r="G100" s="71">
        <v>0</v>
      </c>
      <c r="H100" s="102">
        <v>16250</v>
      </c>
      <c r="I100" s="71">
        <v>0</v>
      </c>
      <c r="J100" s="102">
        <f>501+14639</f>
        <v>15140</v>
      </c>
      <c r="K100" s="71">
        <v>0</v>
      </c>
      <c r="L100" s="102">
        <f t="shared" si="29"/>
        <v>15140</v>
      </c>
      <c r="M100" s="146"/>
      <c r="N100" s="147"/>
      <c r="O100" s="147"/>
      <c r="P100" s="151"/>
      <c r="Q100" s="147"/>
      <c r="R100" s="147"/>
      <c r="S100" s="147"/>
      <c r="T100" s="147"/>
      <c r="U100" s="152"/>
      <c r="V100" s="147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</row>
    <row r="101" spans="1:37" s="34" customFormat="1" ht="38.25">
      <c r="A101" s="9"/>
      <c r="B101" s="140" t="s">
        <v>87</v>
      </c>
      <c r="C101" s="92" t="s">
        <v>86</v>
      </c>
      <c r="D101" s="102">
        <v>390</v>
      </c>
      <c r="E101" s="71">
        <v>0</v>
      </c>
      <c r="F101" s="102">
        <v>16250</v>
      </c>
      <c r="G101" s="71">
        <v>0</v>
      </c>
      <c r="H101" s="102">
        <v>16250</v>
      </c>
      <c r="I101" s="71">
        <v>0</v>
      </c>
      <c r="J101" s="102">
        <v>15361</v>
      </c>
      <c r="K101" s="71">
        <v>0</v>
      </c>
      <c r="L101" s="102">
        <f t="shared" si="29"/>
        <v>15361</v>
      </c>
      <c r="M101" s="146"/>
      <c r="N101" s="147"/>
      <c r="O101" s="147"/>
      <c r="P101" s="151"/>
      <c r="Q101" s="147"/>
      <c r="R101" s="147"/>
      <c r="S101" s="147"/>
      <c r="T101" s="147"/>
      <c r="U101" s="152"/>
      <c r="V101" s="147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</row>
    <row r="102" spans="1:37" s="34" customFormat="1" ht="25.5">
      <c r="A102" s="38"/>
      <c r="B102" s="140" t="s">
        <v>99</v>
      </c>
      <c r="C102" s="92" t="s">
        <v>100</v>
      </c>
      <c r="D102" s="71">
        <v>0</v>
      </c>
      <c r="E102" s="71">
        <v>0</v>
      </c>
      <c r="F102" s="102">
        <v>12400</v>
      </c>
      <c r="G102" s="71">
        <v>0</v>
      </c>
      <c r="H102" s="102">
        <v>12400</v>
      </c>
      <c r="I102" s="71">
        <v>0</v>
      </c>
      <c r="J102" s="102">
        <v>40000</v>
      </c>
      <c r="K102" s="71">
        <v>0</v>
      </c>
      <c r="L102" s="102">
        <f t="shared" si="29"/>
        <v>40000</v>
      </c>
      <c r="M102" s="146"/>
      <c r="N102" s="147"/>
      <c r="O102" s="147"/>
      <c r="P102" s="151"/>
      <c r="Q102" s="155"/>
      <c r="R102" s="88"/>
      <c r="S102" s="88"/>
      <c r="T102" s="88"/>
      <c r="U102" s="109"/>
      <c r="V102" s="88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</row>
    <row r="103" spans="1:37" s="34" customFormat="1">
      <c r="A103" s="38" t="s">
        <v>11</v>
      </c>
      <c r="B103" s="25">
        <v>61</v>
      </c>
      <c r="C103" s="40" t="s">
        <v>50</v>
      </c>
      <c r="D103" s="103">
        <f t="shared" ref="D103:I103" si="30">SUM(D92:D102)</f>
        <v>96861</v>
      </c>
      <c r="E103" s="82">
        <f t="shared" si="30"/>
        <v>0</v>
      </c>
      <c r="F103" s="103">
        <f t="shared" si="30"/>
        <v>111300</v>
      </c>
      <c r="G103" s="82">
        <f t="shared" si="30"/>
        <v>0</v>
      </c>
      <c r="H103" s="103">
        <f t="shared" si="30"/>
        <v>120300</v>
      </c>
      <c r="I103" s="82">
        <f t="shared" si="30"/>
        <v>0</v>
      </c>
      <c r="J103" s="103">
        <f>SUM(J92:J102)</f>
        <v>107951</v>
      </c>
      <c r="K103" s="82">
        <f t="shared" ref="K103" si="31">SUM(K92:K102)</f>
        <v>0</v>
      </c>
      <c r="L103" s="103">
        <f t="shared" ref="L103" si="32">SUM(L92:L102)</f>
        <v>107951</v>
      </c>
      <c r="M103" s="123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</row>
    <row r="104" spans="1:37" s="34" customFormat="1">
      <c r="A104" s="38" t="s">
        <v>11</v>
      </c>
      <c r="B104" s="29">
        <v>3.1019999999999999</v>
      </c>
      <c r="C104" s="75" t="s">
        <v>52</v>
      </c>
      <c r="D104" s="142">
        <f t="shared" ref="D104:L104" si="33">D103+D89</f>
        <v>96861</v>
      </c>
      <c r="E104" s="77">
        <f t="shared" si="33"/>
        <v>0</v>
      </c>
      <c r="F104" s="104">
        <f t="shared" si="33"/>
        <v>113300</v>
      </c>
      <c r="G104" s="77">
        <f t="shared" si="33"/>
        <v>0</v>
      </c>
      <c r="H104" s="142">
        <f t="shared" si="33"/>
        <v>122300</v>
      </c>
      <c r="I104" s="77">
        <f t="shared" si="33"/>
        <v>0</v>
      </c>
      <c r="J104" s="104">
        <f t="shared" si="33"/>
        <v>107951</v>
      </c>
      <c r="K104" s="77">
        <f t="shared" ref="K104" si="34">K103+K89</f>
        <v>0</v>
      </c>
      <c r="L104" s="104">
        <f t="shared" si="33"/>
        <v>107951</v>
      </c>
      <c r="M104" s="123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</row>
    <row r="105" spans="1:37" s="34" customFormat="1">
      <c r="A105" s="38" t="s">
        <v>11</v>
      </c>
      <c r="B105" s="124">
        <v>3</v>
      </c>
      <c r="C105" s="40" t="s">
        <v>1</v>
      </c>
      <c r="D105" s="143">
        <f t="shared" ref="D105:L107" si="35">D104</f>
        <v>96861</v>
      </c>
      <c r="E105" s="82">
        <f t="shared" si="35"/>
        <v>0</v>
      </c>
      <c r="F105" s="103">
        <f t="shared" si="35"/>
        <v>113300</v>
      </c>
      <c r="G105" s="82">
        <f t="shared" si="35"/>
        <v>0</v>
      </c>
      <c r="H105" s="143">
        <f t="shared" si="35"/>
        <v>122300</v>
      </c>
      <c r="I105" s="82">
        <f t="shared" si="35"/>
        <v>0</v>
      </c>
      <c r="J105" s="103">
        <f t="shared" si="35"/>
        <v>107951</v>
      </c>
      <c r="K105" s="82">
        <f t="shared" ref="K105" si="36">K104</f>
        <v>0</v>
      </c>
      <c r="L105" s="103">
        <f t="shared" si="35"/>
        <v>107951</v>
      </c>
      <c r="M105" s="123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</row>
    <row r="106" spans="1:37" s="34" customFormat="1" ht="25.5">
      <c r="A106" s="45" t="s">
        <v>11</v>
      </c>
      <c r="B106" s="125">
        <v>4202</v>
      </c>
      <c r="C106" s="126" t="s">
        <v>3</v>
      </c>
      <c r="D106" s="136">
        <f t="shared" si="35"/>
        <v>96861</v>
      </c>
      <c r="E106" s="101">
        <f t="shared" si="35"/>
        <v>0</v>
      </c>
      <c r="F106" s="138">
        <f t="shared" si="35"/>
        <v>113300</v>
      </c>
      <c r="G106" s="83">
        <f t="shared" si="35"/>
        <v>0</v>
      </c>
      <c r="H106" s="49">
        <f t="shared" si="35"/>
        <v>122300</v>
      </c>
      <c r="I106" s="83">
        <f t="shared" si="35"/>
        <v>0</v>
      </c>
      <c r="J106" s="107">
        <f t="shared" si="35"/>
        <v>107951</v>
      </c>
      <c r="K106" s="83">
        <f t="shared" ref="K106" si="37">K105</f>
        <v>0</v>
      </c>
      <c r="L106" s="107">
        <f t="shared" si="35"/>
        <v>107951</v>
      </c>
      <c r="M106" s="123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</row>
    <row r="107" spans="1:37" s="34" customFormat="1">
      <c r="A107" s="41" t="s">
        <v>11</v>
      </c>
      <c r="B107" s="42"/>
      <c r="C107" s="44" t="s">
        <v>47</v>
      </c>
      <c r="D107" s="81">
        <f t="shared" si="35"/>
        <v>96861</v>
      </c>
      <c r="E107" s="96">
        <f t="shared" si="35"/>
        <v>0</v>
      </c>
      <c r="F107" s="110">
        <f t="shared" si="35"/>
        <v>113300</v>
      </c>
      <c r="G107" s="96">
        <f t="shared" si="35"/>
        <v>0</v>
      </c>
      <c r="H107" s="81">
        <f t="shared" si="35"/>
        <v>122300</v>
      </c>
      <c r="I107" s="96">
        <f t="shared" si="35"/>
        <v>0</v>
      </c>
      <c r="J107" s="110">
        <f t="shared" si="35"/>
        <v>107951</v>
      </c>
      <c r="K107" s="96">
        <f t="shared" ref="K107" si="38">K106</f>
        <v>0</v>
      </c>
      <c r="L107" s="110">
        <f t="shared" si="35"/>
        <v>107951</v>
      </c>
      <c r="M107" s="123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</row>
    <row r="108" spans="1:37" s="34" customFormat="1">
      <c r="A108" s="41" t="s">
        <v>11</v>
      </c>
      <c r="B108" s="42"/>
      <c r="C108" s="44" t="s">
        <v>4</v>
      </c>
      <c r="D108" s="129">
        <f t="shared" ref="D108:L108" si="39">D107+D81</f>
        <v>137293</v>
      </c>
      <c r="E108" s="129">
        <f t="shared" si="39"/>
        <v>20873</v>
      </c>
      <c r="F108" s="129">
        <f t="shared" si="39"/>
        <v>179400</v>
      </c>
      <c r="G108" s="129">
        <f t="shared" si="39"/>
        <v>33603</v>
      </c>
      <c r="H108" s="129">
        <f t="shared" si="39"/>
        <v>197220</v>
      </c>
      <c r="I108" s="129">
        <f t="shared" si="39"/>
        <v>33603</v>
      </c>
      <c r="J108" s="129">
        <f t="shared" si="39"/>
        <v>175921</v>
      </c>
      <c r="K108" s="129">
        <f t="shared" si="39"/>
        <v>36526</v>
      </c>
      <c r="L108" s="129">
        <f t="shared" si="39"/>
        <v>212447</v>
      </c>
      <c r="M108" s="123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</row>
    <row r="109" spans="1:37" s="34" customFormat="1">
      <c r="A109" s="113"/>
      <c r="B109" s="114"/>
      <c r="C109" s="115"/>
      <c r="D109" s="116"/>
      <c r="E109" s="116"/>
      <c r="F109" s="116"/>
      <c r="G109" s="116"/>
      <c r="H109" s="116"/>
      <c r="I109" s="116"/>
      <c r="J109" s="117"/>
      <c r="K109" s="116"/>
      <c r="L109" s="116"/>
      <c r="M109" s="123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</row>
    <row r="110" spans="1:37">
      <c r="A110" s="3"/>
      <c r="C110" s="118"/>
      <c r="D110" s="81"/>
      <c r="E110" s="81"/>
      <c r="F110" s="49"/>
      <c r="G110" s="49"/>
      <c r="H110" s="49"/>
      <c r="I110" s="49"/>
      <c r="J110" s="107"/>
      <c r="K110" s="49"/>
      <c r="L110" s="49"/>
    </row>
    <row r="111" spans="1:37">
      <c r="A111" s="3"/>
      <c r="C111" s="118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1:37">
      <c r="A112" s="45"/>
      <c r="B112" s="119"/>
      <c r="C112" s="120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3:11">
      <c r="D113" s="67"/>
      <c r="E113" s="67"/>
      <c r="F113" s="67"/>
      <c r="G113" s="67"/>
      <c r="H113" s="67"/>
      <c r="I113" s="67"/>
      <c r="K113" s="58"/>
    </row>
    <row r="114" spans="3:11">
      <c r="D114" s="68"/>
      <c r="E114" s="68"/>
      <c r="F114" s="68"/>
      <c r="G114" s="68"/>
      <c r="H114" s="68"/>
      <c r="I114" s="68"/>
      <c r="K114" s="58"/>
    </row>
    <row r="115" spans="3:11">
      <c r="C115" s="27"/>
      <c r="D115" s="94"/>
      <c r="E115" s="69"/>
      <c r="F115" s="69"/>
      <c r="G115" s="69"/>
      <c r="H115" s="69"/>
      <c r="I115" s="69"/>
      <c r="K115" s="58"/>
    </row>
    <row r="116" spans="3:11">
      <c r="F116" s="58"/>
      <c r="G116" s="58"/>
      <c r="K116" s="58"/>
    </row>
    <row r="117" spans="3:11">
      <c r="C117" s="27"/>
      <c r="F117" s="58"/>
      <c r="G117" s="58"/>
      <c r="K117" s="58"/>
    </row>
    <row r="118" spans="3:11">
      <c r="C118" s="27"/>
      <c r="F118" s="58"/>
      <c r="G118" s="58"/>
      <c r="K118" s="58"/>
    </row>
    <row r="119" spans="3:11">
      <c r="C119" s="27"/>
      <c r="F119" s="58"/>
      <c r="G119" s="58"/>
      <c r="K119" s="58"/>
    </row>
    <row r="120" spans="3:11">
      <c r="C120" s="27"/>
      <c r="F120" s="58"/>
      <c r="G120" s="58"/>
      <c r="K120" s="58"/>
    </row>
    <row r="121" spans="3:11">
      <c r="F121" s="58"/>
      <c r="G121" s="58"/>
      <c r="K121" s="58"/>
    </row>
    <row r="126" spans="3:11">
      <c r="F126" s="58"/>
      <c r="G126" s="58"/>
      <c r="K126" s="58"/>
    </row>
  </sheetData>
  <autoFilter ref="A14:AF110"/>
  <mergeCells count="16">
    <mergeCell ref="J13:L13"/>
    <mergeCell ref="D13:E13"/>
    <mergeCell ref="F13:G13"/>
    <mergeCell ref="D12:E12"/>
    <mergeCell ref="H13:I13"/>
    <mergeCell ref="A1:L1"/>
    <mergeCell ref="A2:L2"/>
    <mergeCell ref="F12:G12"/>
    <mergeCell ref="H12:I12"/>
    <mergeCell ref="J12:L12"/>
    <mergeCell ref="M12:V12"/>
    <mergeCell ref="W12:AF12"/>
    <mergeCell ref="M13:Q13"/>
    <mergeCell ref="R13:V13"/>
    <mergeCell ref="W13:AA13"/>
    <mergeCell ref="AB13:AF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28" orientation="landscape" blackAndWhite="1" useFirstPageNumber="1" r:id="rId1"/>
  <headerFooter alignWithMargins="0">
    <oddHeader xml:space="preserve">&amp;C   </oddHeader>
    <oddFooter>&amp;C&amp;"Times New Roman,Bold"   Vol-IV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dem39</vt:lpstr>
      <vt:lpstr>'dem39'!educap</vt:lpstr>
      <vt:lpstr>'dem39'!np</vt:lpstr>
      <vt:lpstr>'dem39'!Print_Area</vt:lpstr>
      <vt:lpstr>'dem39'!Print_Titles</vt:lpstr>
      <vt:lpstr>'dem39'!revise</vt:lpstr>
      <vt:lpstr>'dem39'!sports</vt:lpstr>
      <vt:lpstr>'dem39'!summary</vt:lpstr>
      <vt:lpstr>'dem39'!Voted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2015-07-23T09:46:47Z</cp:lastPrinted>
  <dcterms:created xsi:type="dcterms:W3CDTF">2004-06-02T16:27:06Z</dcterms:created>
  <dcterms:modified xsi:type="dcterms:W3CDTF">2015-07-29T06:24:34Z</dcterms:modified>
</cp:coreProperties>
</file>