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15" yWindow="-270" windowWidth="7305" windowHeight="7320"/>
  </bookViews>
  <sheets>
    <sheet name="dem29" sheetId="4" r:id="rId1"/>
  </sheets>
  <definedNames>
    <definedName name="__123Graph_D" hidden="1">#REF!</definedName>
    <definedName name="_xlnm._FilterDatabase" localSheetId="0" hidden="1">'dem29'!$A$16:$L$115</definedName>
    <definedName name="ch" localSheetId="0">'dem29'!#REF!</definedName>
    <definedName name="css" localSheetId="0">'dem29'!$D$101:$L$101</definedName>
    <definedName name="cssrec" localSheetId="0">'dem29'!#REF!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'dem29'!$K$113</definedName>
    <definedName name="osap" localSheetId="0">'dem29'!$D$24:$L$24</definedName>
    <definedName name="osapcap" localSheetId="0">'dem29'!$D$112:$L$112</definedName>
    <definedName name="_xlnm.Print_Area" localSheetId="0">'dem29'!$A$1:$L$118</definedName>
    <definedName name="_xlnm.Print_Titles" localSheetId="0">'dem29'!$13:$16</definedName>
    <definedName name="revise" localSheetId="0">'dem29'!#REF!</definedName>
    <definedName name="ses" localSheetId="0">'dem29'!$D$46:$L$46</definedName>
    <definedName name="sesrec" localSheetId="0">'dem29'!#REF!</definedName>
    <definedName name="summary" localSheetId="0">'dem29'!#REF!</definedName>
    <definedName name="Voted" localSheetId="0">'dem29'!$E$11:$G$11</definedName>
    <definedName name="Z_239EE218_578E_4317_BEED_14D5D7089E27_.wvu.Cols" localSheetId="0" hidden="1">'dem29'!#REF!</definedName>
    <definedName name="Z_239EE218_578E_4317_BEED_14D5D7089E27_.wvu.FilterData" localSheetId="0" hidden="1">'dem29'!$A$1:$L$118</definedName>
    <definedName name="Z_239EE218_578E_4317_BEED_14D5D7089E27_.wvu.PrintArea" localSheetId="0" hidden="1">'dem29'!$A$1:$L$114</definedName>
    <definedName name="Z_239EE218_578E_4317_BEED_14D5D7089E27_.wvu.PrintTitles" localSheetId="0" hidden="1">'dem29'!$13:$16</definedName>
    <definedName name="Z_302A3EA3_AE96_11D5_A646_0050BA3D7AFD_.wvu.Cols" localSheetId="0" hidden="1">'dem29'!#REF!</definedName>
    <definedName name="Z_302A3EA3_AE96_11D5_A646_0050BA3D7AFD_.wvu.FilterData" localSheetId="0" hidden="1">'dem29'!$A$1:$L$118</definedName>
    <definedName name="Z_302A3EA3_AE96_11D5_A646_0050BA3D7AFD_.wvu.PrintArea" localSheetId="0" hidden="1">'dem29'!$A$1:$L$114</definedName>
    <definedName name="Z_302A3EA3_AE96_11D5_A646_0050BA3D7AFD_.wvu.PrintTitles" localSheetId="0" hidden="1">'dem29'!$13:$16</definedName>
    <definedName name="Z_36DBA021_0ECB_11D4_8064_004005726899_.wvu.Cols" localSheetId="0" hidden="1">'dem29'!#REF!</definedName>
    <definedName name="Z_36DBA021_0ECB_11D4_8064_004005726899_.wvu.FilterData" localSheetId="0" hidden="1">'dem29'!$C$18:$C$113</definedName>
    <definedName name="Z_36DBA021_0ECB_11D4_8064_004005726899_.wvu.PrintArea" localSheetId="0" hidden="1">'dem29'!$A$1:$L$114</definedName>
    <definedName name="Z_36DBA021_0ECB_11D4_8064_004005726899_.wvu.PrintTitles" localSheetId="0" hidden="1">'dem29'!$13:$16</definedName>
    <definedName name="Z_93EBE921_AE91_11D5_8685_004005726899_.wvu.Cols" localSheetId="0" hidden="1">'dem29'!#REF!</definedName>
    <definedName name="Z_93EBE921_AE91_11D5_8685_004005726899_.wvu.FilterData" localSheetId="0" hidden="1">'dem29'!$C$18:$C$113</definedName>
    <definedName name="Z_93EBE921_AE91_11D5_8685_004005726899_.wvu.PrintArea" localSheetId="0" hidden="1">'dem29'!$A$1:$L$114</definedName>
    <definedName name="Z_93EBE921_AE91_11D5_8685_004005726899_.wvu.PrintTitles" localSheetId="0" hidden="1">'dem29'!$13:$16</definedName>
    <definedName name="Z_94DA79C1_0FDE_11D5_9579_000021DAEEA2_.wvu.Cols" localSheetId="0" hidden="1">'dem29'!#REF!</definedName>
    <definedName name="Z_94DA79C1_0FDE_11D5_9579_000021DAEEA2_.wvu.FilterData" localSheetId="0" hidden="1">'dem29'!$C$18:$C$113</definedName>
    <definedName name="Z_94DA79C1_0FDE_11D5_9579_000021DAEEA2_.wvu.PrintArea" localSheetId="0" hidden="1">'dem29'!$A$1:$L$114</definedName>
    <definedName name="Z_94DA79C1_0FDE_11D5_9579_000021DAEEA2_.wvu.PrintTitles" localSheetId="0" hidden="1">'dem29'!$13:$16</definedName>
    <definedName name="Z_B4CB098E_161F_11D5_8064_004005726899_.wvu.FilterData" localSheetId="0" hidden="1">'dem29'!$C$18:$C$113</definedName>
    <definedName name="Z_B4CB099B_161F_11D5_8064_004005726899_.wvu.FilterData" localSheetId="0" hidden="1">'dem29'!$C$18:$C$113</definedName>
    <definedName name="Z_C868F8C3_16D7_11D5_A68D_81D6213F5331_.wvu.Cols" localSheetId="0" hidden="1">'dem29'!#REF!</definedName>
    <definedName name="Z_C868F8C3_16D7_11D5_A68D_81D6213F5331_.wvu.FilterData" localSheetId="0" hidden="1">'dem29'!$C$18:$C$113</definedName>
    <definedName name="Z_C868F8C3_16D7_11D5_A68D_81D6213F5331_.wvu.PrintArea" localSheetId="0" hidden="1">'dem29'!$A$1:$L$114</definedName>
    <definedName name="Z_C868F8C3_16D7_11D5_A68D_81D6213F5331_.wvu.PrintTitles" localSheetId="0" hidden="1">'dem29'!$13:$16</definedName>
    <definedName name="Z_E5DF37BD_125C_11D5_8DC4_D0F5D88B3549_.wvu.Cols" localSheetId="0" hidden="1">'dem29'!#REF!</definedName>
    <definedName name="Z_E5DF37BD_125C_11D5_8DC4_D0F5D88B3549_.wvu.FilterData" localSheetId="0" hidden="1">'dem29'!$C$18:$C$113</definedName>
    <definedName name="Z_E5DF37BD_125C_11D5_8DC4_D0F5D88B3549_.wvu.PrintArea" localSheetId="0" hidden="1">'dem29'!$A$1:$L$114</definedName>
    <definedName name="Z_E5DF37BD_125C_11D5_8DC4_D0F5D88B3549_.wvu.PrintTitles" localSheetId="0" hidden="1">'dem29'!$13:$16</definedName>
    <definedName name="Z_F8ADACC1_164E_11D6_B603_000021DAEEA2_.wvu.Cols" localSheetId="0" hidden="1">'dem29'!#REF!</definedName>
    <definedName name="Z_F8ADACC1_164E_11D6_B603_000021DAEEA2_.wvu.FilterData" localSheetId="0" hidden="1">'dem29'!$C$18:$C$113</definedName>
    <definedName name="Z_F8ADACC1_164E_11D6_B603_000021DAEEA2_.wvu.PrintArea" localSheetId="0" hidden="1">'dem29'!$A$1:$L$114</definedName>
    <definedName name="Z_F8ADACC1_164E_11D6_B603_000021DAEEA2_.wvu.PrintTitles" localSheetId="0" hidden="1">'dem29'!$13:$16</definedName>
  </definedNames>
  <calcPr calcId="124519"/>
</workbook>
</file>

<file path=xl/calcChain.xml><?xml version="1.0" encoding="utf-8"?>
<calcChain xmlns="http://schemas.openxmlformats.org/spreadsheetml/2006/main">
  <c r="L108" i="4"/>
  <c r="L97"/>
  <c r="L93"/>
  <c r="L89"/>
  <c r="L85"/>
  <c r="L81"/>
  <c r="L76"/>
  <c r="L70"/>
  <c r="L69"/>
  <c r="L63"/>
  <c r="L62"/>
  <c r="L61"/>
  <c r="L57"/>
  <c r="L54"/>
  <c r="L53"/>
  <c r="L52"/>
  <c r="L43"/>
  <c r="L42"/>
  <c r="L41"/>
  <c r="L40"/>
  <c r="L39"/>
  <c r="L38"/>
  <c r="L37"/>
  <c r="L36"/>
  <c r="L35"/>
  <c r="L34"/>
  <c r="L33"/>
  <c r="L32"/>
  <c r="L31"/>
  <c r="L30"/>
  <c r="L29"/>
  <c r="L21"/>
  <c r="K44"/>
  <c r="K51"/>
  <c r="L51" s="1"/>
  <c r="L116"/>
  <c r="D44" l="1"/>
  <c r="J44"/>
  <c r="J68"/>
  <c r="L68" l="1"/>
  <c r="I109"/>
  <c r="I110" s="1"/>
  <c r="I111" s="1"/>
  <c r="I112" s="1"/>
  <c r="H109"/>
  <c r="H110" s="1"/>
  <c r="H111" s="1"/>
  <c r="H112" s="1"/>
  <c r="G109"/>
  <c r="G110" s="1"/>
  <c r="G111" s="1"/>
  <c r="G112" s="1"/>
  <c r="F109"/>
  <c r="F110" s="1"/>
  <c r="F111" s="1"/>
  <c r="F112" s="1"/>
  <c r="E109"/>
  <c r="E110" s="1"/>
  <c r="E111" s="1"/>
  <c r="E112" s="1"/>
  <c r="D109"/>
  <c r="D110" s="1"/>
  <c r="D111" s="1"/>
  <c r="D112" s="1"/>
  <c r="I98"/>
  <c r="H98"/>
  <c r="G98"/>
  <c r="F98"/>
  <c r="E98"/>
  <c r="D98"/>
  <c r="I94"/>
  <c r="H94"/>
  <c r="G94"/>
  <c r="F94"/>
  <c r="E94"/>
  <c r="D94"/>
  <c r="I90"/>
  <c r="H90"/>
  <c r="G90"/>
  <c r="F90"/>
  <c r="E90"/>
  <c r="D90"/>
  <c r="I86"/>
  <c r="H86"/>
  <c r="G86"/>
  <c r="F86"/>
  <c r="E86"/>
  <c r="D86"/>
  <c r="I82"/>
  <c r="H82"/>
  <c r="G82"/>
  <c r="F82"/>
  <c r="E82"/>
  <c r="D82"/>
  <c r="I77"/>
  <c r="H77"/>
  <c r="G77"/>
  <c r="F77"/>
  <c r="E77"/>
  <c r="D77"/>
  <c r="I71"/>
  <c r="I72" s="1"/>
  <c r="H71"/>
  <c r="H72" s="1"/>
  <c r="G71"/>
  <c r="G72" s="1"/>
  <c r="F71"/>
  <c r="F72" s="1"/>
  <c r="E71"/>
  <c r="E72" s="1"/>
  <c r="D71"/>
  <c r="D72" s="1"/>
  <c r="I64"/>
  <c r="I65" s="1"/>
  <c r="H64"/>
  <c r="H65" s="1"/>
  <c r="G64"/>
  <c r="G65" s="1"/>
  <c r="F64"/>
  <c r="F65" s="1"/>
  <c r="E64"/>
  <c r="E65" s="1"/>
  <c r="D64"/>
  <c r="D65" s="1"/>
  <c r="I58"/>
  <c r="H58"/>
  <c r="G58"/>
  <c r="F58"/>
  <c r="E58"/>
  <c r="D58"/>
  <c r="I44"/>
  <c r="I45" s="1"/>
  <c r="I46" s="1"/>
  <c r="H44"/>
  <c r="H45" s="1"/>
  <c r="H46" s="1"/>
  <c r="G44"/>
  <c r="G45" s="1"/>
  <c r="G46" s="1"/>
  <c r="F44"/>
  <c r="F45" s="1"/>
  <c r="F46" s="1"/>
  <c r="E44"/>
  <c r="E45" s="1"/>
  <c r="E46" s="1"/>
  <c r="D45"/>
  <c r="D46" s="1"/>
  <c r="I22"/>
  <c r="I23" s="1"/>
  <c r="I24" s="1"/>
  <c r="H22"/>
  <c r="H23" s="1"/>
  <c r="H24" s="1"/>
  <c r="G22"/>
  <c r="G23" s="1"/>
  <c r="G24" s="1"/>
  <c r="F22"/>
  <c r="F23" s="1"/>
  <c r="F24" s="1"/>
  <c r="E22"/>
  <c r="E23" s="1"/>
  <c r="E24" s="1"/>
  <c r="D22"/>
  <c r="D23" s="1"/>
  <c r="D24" s="1"/>
  <c r="E99" l="1"/>
  <c r="E100" s="1"/>
  <c r="E101" s="1"/>
  <c r="E102" s="1"/>
  <c r="E113" s="1"/>
  <c r="G99"/>
  <c r="G100" s="1"/>
  <c r="G101" s="1"/>
  <c r="G102" s="1"/>
  <c r="G113" s="1"/>
  <c r="I99"/>
  <c r="I100" s="1"/>
  <c r="I101" s="1"/>
  <c r="I102" s="1"/>
  <c r="I113" s="1"/>
  <c r="F99"/>
  <c r="F100" s="1"/>
  <c r="F101" s="1"/>
  <c r="F102" s="1"/>
  <c r="F113" s="1"/>
  <c r="H99"/>
  <c r="H100" s="1"/>
  <c r="H101" s="1"/>
  <c r="H102" s="1"/>
  <c r="H113" s="1"/>
  <c r="D99"/>
  <c r="D100" s="1"/>
  <c r="D101" s="1"/>
  <c r="D102" s="1"/>
  <c r="D113" s="1"/>
  <c r="L44" l="1"/>
  <c r="L115"/>
  <c r="K109" l="1"/>
  <c r="K110" s="1"/>
  <c r="K111" s="1"/>
  <c r="K112" s="1"/>
  <c r="K98"/>
  <c r="K94"/>
  <c r="K90"/>
  <c r="K86"/>
  <c r="K82"/>
  <c r="K77"/>
  <c r="K71"/>
  <c r="K72" s="1"/>
  <c r="K64"/>
  <c r="K65" s="1"/>
  <c r="K58"/>
  <c r="K22"/>
  <c r="K23" s="1"/>
  <c r="K24" s="1"/>
  <c r="K45" l="1"/>
  <c r="K46" s="1"/>
  <c r="K99"/>
  <c r="K100" s="1"/>
  <c r="K101" s="1"/>
  <c r="J71"/>
  <c r="J72" s="1"/>
  <c r="K102" l="1"/>
  <c r="K113" s="1"/>
  <c r="J58"/>
  <c r="L58"/>
  <c r="L109" l="1"/>
  <c r="L110" s="1"/>
  <c r="L111" s="1"/>
  <c r="L112" s="1"/>
  <c r="F11" s="1"/>
  <c r="L82"/>
  <c r="L77"/>
  <c r="L22"/>
  <c r="L23" s="1"/>
  <c r="L24" s="1"/>
  <c r="J64"/>
  <c r="J65" s="1"/>
  <c r="J45"/>
  <c r="J46" s="1"/>
  <c r="J98"/>
  <c r="J94"/>
  <c r="J90"/>
  <c r="J86"/>
  <c r="J82"/>
  <c r="J77"/>
  <c r="J22"/>
  <c r="J23" s="1"/>
  <c r="J24" s="1"/>
  <c r="J109"/>
  <c r="J110" s="1"/>
  <c r="J111" s="1"/>
  <c r="J112" s="1"/>
  <c r="L90" l="1"/>
  <c r="L71"/>
  <c r="L72" s="1"/>
  <c r="L64"/>
  <c r="L65" s="1"/>
  <c r="L98"/>
  <c r="L45"/>
  <c r="L46" s="1"/>
  <c r="J99"/>
  <c r="J100" s="1"/>
  <c r="J101" s="1"/>
  <c r="J102" s="1"/>
  <c r="L86"/>
  <c r="L94"/>
  <c r="J113" l="1"/>
  <c r="L99"/>
  <c r="L100" s="1"/>
  <c r="L101" s="1"/>
  <c r="L102" s="1"/>
  <c r="L113" s="1"/>
  <c r="E11" l="1"/>
  <c r="G11" l="1"/>
</calcChain>
</file>

<file path=xl/sharedStrings.xml><?xml version="1.0" encoding="utf-8"?>
<sst xmlns="http://schemas.openxmlformats.org/spreadsheetml/2006/main" count="195" uniqueCount="112">
  <si>
    <t>DEVELOPMENT PLANNING, ECONOMIC REFORMS AND NORTH EASTERN COUNCIL AFFAIRS</t>
  </si>
  <si>
    <t>Other Special Area Programmes</t>
  </si>
  <si>
    <t>Secretariat - Economic Services</t>
  </si>
  <si>
    <t>Capital Outlay on Other Special Area Programmes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</si>
  <si>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</si>
  <si>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</si>
  <si>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</si>
  <si>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</si>
  <si>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</si>
  <si>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</si>
  <si>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</si>
  <si>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</si>
  <si>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</si>
  <si>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</si>
  <si>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60.00.01</t>
  </si>
  <si>
    <t>Salaries</t>
  </si>
  <si>
    <t>Travel Expenses</t>
  </si>
  <si>
    <t>Office Expenses</t>
  </si>
  <si>
    <t>61.00.01</t>
  </si>
  <si>
    <t>00.00.60</t>
  </si>
  <si>
    <t>00.00.71</t>
  </si>
  <si>
    <t>Secretariat</t>
  </si>
  <si>
    <t>30.00.01</t>
  </si>
  <si>
    <t>30.00.11</t>
  </si>
  <si>
    <t>30.00.13</t>
  </si>
  <si>
    <t>30.00.31</t>
  </si>
  <si>
    <t>Grants-in-Aid to State Planning Board</t>
  </si>
  <si>
    <t>30.00.50</t>
  </si>
  <si>
    <t>Other Charges</t>
  </si>
  <si>
    <t>00.00.11</t>
  </si>
  <si>
    <t>00.00.13</t>
  </si>
  <si>
    <t>Economic Advice and Statistics</t>
  </si>
  <si>
    <t>00.00.01</t>
  </si>
  <si>
    <t>Other Expenditure</t>
  </si>
  <si>
    <t>State Income Unit</t>
  </si>
  <si>
    <t>District Statistical Offices</t>
  </si>
  <si>
    <t>Public Finance Unit</t>
  </si>
  <si>
    <t>62.00.01</t>
  </si>
  <si>
    <t>Monitoring and Evaluation Cell</t>
  </si>
  <si>
    <t>63.00.01</t>
  </si>
  <si>
    <t>Surveys and Statistics</t>
  </si>
  <si>
    <t>CAPITAL SECTION</t>
  </si>
  <si>
    <t>Construction in Border Areas</t>
  </si>
  <si>
    <t>DEMAND NO. 29</t>
  </si>
  <si>
    <t>C - Capital Accounts of Economic Services</t>
  </si>
  <si>
    <t>Capital</t>
  </si>
  <si>
    <t>Revenue</t>
  </si>
  <si>
    <t>II. Details of the estimates and the heads under which this grant will be accounted for:</t>
  </si>
  <si>
    <t>(j) General Economic Services</t>
  </si>
  <si>
    <t>Border Area Development</t>
  </si>
  <si>
    <t>Pilot Survey in Sikkim on Basic Statistics 
for Local Level Development (100% CSS)</t>
  </si>
  <si>
    <t>Conduct of Economic Census 
(100% CSS)</t>
  </si>
  <si>
    <t>Unique Identification Scheme</t>
  </si>
  <si>
    <t>Improvement in Statistical System</t>
  </si>
  <si>
    <t>Census Survey and Statistics</t>
  </si>
  <si>
    <t>Planning and Dev. Department</t>
  </si>
  <si>
    <t>C - Economic Services (c) Special Areas Programmes</t>
  </si>
  <si>
    <t>Other Special Areas Programmes</t>
  </si>
  <si>
    <t>Census Surveys and Statistics</t>
  </si>
  <si>
    <t xml:space="preserve"> (c) Capital Account of  Special Areas Programme</t>
  </si>
  <si>
    <t>Capital Outlay on Other Special Areas Programme</t>
  </si>
  <si>
    <t>Other Charges (Grant under 13th Finance Commission)</t>
  </si>
  <si>
    <t>Incentive for Issuing UID (Grant under 13th Finance Commission)</t>
  </si>
  <si>
    <t>30.00.85</t>
  </si>
  <si>
    <t>District Innovation Fund (13th Finance Commission)</t>
  </si>
  <si>
    <t>30.00.87</t>
  </si>
  <si>
    <t>Human Development Report</t>
  </si>
  <si>
    <t>National Sample Survey Organisation  (50:50% CSS)</t>
  </si>
  <si>
    <t xml:space="preserve"> (In Thousands of Rupees)</t>
  </si>
  <si>
    <t>30.00.90</t>
  </si>
  <si>
    <t>Planning Resource Centre</t>
  </si>
  <si>
    <t>00.00.87</t>
  </si>
  <si>
    <t>India Statistical Strengthening Project
(State share)</t>
  </si>
  <si>
    <t>Rec</t>
  </si>
  <si>
    <t>Development Activities in Border Areas</t>
  </si>
  <si>
    <t>Border Area Development Programmes</t>
  </si>
  <si>
    <t>2014-15</t>
  </si>
  <si>
    <t>64.00.50</t>
  </si>
  <si>
    <t>41.00.50</t>
  </si>
  <si>
    <t>47</t>
  </si>
  <si>
    <t>47.00.81</t>
  </si>
  <si>
    <t>47.00.82</t>
  </si>
  <si>
    <t>47.00.84</t>
  </si>
  <si>
    <t>47.00.01</t>
  </si>
  <si>
    <t>47.00.11</t>
  </si>
  <si>
    <t>47.00.13</t>
  </si>
  <si>
    <t>Support for Statistical Strengthening</t>
  </si>
  <si>
    <t>21</t>
  </si>
  <si>
    <t>Rajiv Awash Yojana (MOHUPA)</t>
  </si>
  <si>
    <t>Urban Statistics for HR and Assessments (USHA)</t>
  </si>
  <si>
    <t>21.00.81</t>
  </si>
  <si>
    <t>India Statistical Strengthening Project 
(100% CSS)</t>
  </si>
  <si>
    <t>Support for Statistical Strengthening (CSS)</t>
  </si>
  <si>
    <t>2015-16</t>
  </si>
  <si>
    <t xml:space="preserve">Secretariat - Economic Services 00.901-Deduct amount met from Sikkim Transport Infrastructure Development Fund
</t>
  </si>
  <si>
    <t>30.00.92</t>
  </si>
  <si>
    <t xml:space="preserve">Schemes under Externally Aided Project </t>
  </si>
  <si>
    <t>30.00.93</t>
  </si>
  <si>
    <t>30.00.94</t>
  </si>
  <si>
    <t>Schemes under STIDF</t>
  </si>
  <si>
    <t>Schemes under Special Assistance for State Plan</t>
  </si>
  <si>
    <t>I.  Estimate of the amount required in the year ending 31st March, 2017 to defray the charges in respect of Development Planning, Economic  Reforms and 
    North Eastern Council Affairs</t>
  </si>
  <si>
    <t>2016-17</t>
  </si>
  <si>
    <t>30.00.95</t>
  </si>
  <si>
    <t>30.00.96</t>
  </si>
  <si>
    <t>30.00.97</t>
  </si>
  <si>
    <t>30.00.98</t>
  </si>
  <si>
    <t>State Share of TSP, SCSP</t>
  </si>
  <si>
    <t>Secretariat- Economic Services 00.901- Deduct Amount Met from Ecology
 Fund -(Ecology)</t>
  </si>
  <si>
    <t>Schemes Funded under Sikkim Ecology 
Fund</t>
  </si>
  <si>
    <t>Schemes Financed by NABARD</t>
  </si>
  <si>
    <t>State share of Centrally Sponsored Scheme      ( CSS)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</si>
</sst>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_)"/>
    <numFmt numFmtId="166" formatCode="0#"/>
    <numFmt numFmtId="167" formatCode="00000#"/>
    <numFmt numFmtId="168" formatCode="00.000"/>
    <numFmt numFmtId="169" formatCode="0#.#00"/>
    <numFmt numFmtId="170" formatCode="0#.000"/>
    <numFmt numFmtId="171" formatCode="0#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2" fillId="0" borderId="0"/>
  </cellStyleXfs>
  <cellXfs count="120">
    <xf numFmtId="0" fontId="0" fillId="0" borderId="0" xfId="0"/>
    <xf numFmtId="165" fontId="4" fillId="0" borderId="0" xfId="5" applyFont="1" applyFill="1" applyAlignment="1"/>
    <xf numFmtId="165" fontId="4" fillId="0" borderId="0" xfId="5" applyFont="1" applyFill="1"/>
    <xf numFmtId="165" fontId="4" fillId="0" borderId="0" xfId="5" applyFont="1" applyFill="1" applyBorder="1" applyAlignment="1">
      <alignment horizontal="left" vertical="top" wrapText="1"/>
    </xf>
    <xf numFmtId="165" fontId="4" fillId="0" borderId="0" xfId="5" applyFont="1" applyFill="1" applyBorder="1" applyAlignment="1">
      <alignment horizontal="right" vertical="top" wrapText="1"/>
    </xf>
    <xf numFmtId="165" fontId="3" fillId="0" borderId="0" xfId="5" applyNumberFormat="1" applyFont="1" applyFill="1" applyBorder="1" applyAlignment="1" applyProtection="1">
      <alignment horizontal="left"/>
    </xf>
    <xf numFmtId="0" fontId="3" fillId="0" borderId="0" xfId="5" applyNumberFormat="1" applyFont="1" applyFill="1" applyBorder="1" applyAlignment="1" applyProtection="1">
      <alignment horizontal="center"/>
    </xf>
    <xf numFmtId="165" fontId="4" fillId="0" borderId="0" xfId="5" applyFont="1" applyFill="1" applyAlignment="1">
      <alignment horizontal="left" vertical="top" wrapText="1"/>
    </xf>
    <xf numFmtId="165" fontId="4" fillId="0" borderId="0" xfId="5" applyFont="1" applyFill="1" applyAlignment="1">
      <alignment horizontal="right" vertical="top" wrapText="1"/>
    </xf>
    <xf numFmtId="0" fontId="4" fillId="0" borderId="0" xfId="5" applyNumberFormat="1" applyFont="1" applyFill="1" applyAlignment="1" applyProtection="1">
      <alignment horizontal="right"/>
    </xf>
    <xf numFmtId="0" fontId="3" fillId="0" borderId="0" xfId="5" applyNumberFormat="1" applyFont="1" applyFill="1" applyAlignment="1">
      <alignment horizontal="center"/>
    </xf>
    <xf numFmtId="165" fontId="4" fillId="0" borderId="0" xfId="5" applyNumberFormat="1" applyFont="1" applyFill="1" applyAlignment="1" applyProtection="1">
      <alignment horizontal="left"/>
    </xf>
    <xf numFmtId="165" fontId="4" fillId="0" borderId="0" xfId="5" applyNumberFormat="1" applyFont="1" applyFill="1" applyAlignment="1" applyProtection="1">
      <alignment horizontal="center"/>
    </xf>
    <xf numFmtId="0" fontId="4" fillId="0" borderId="0" xfId="5" applyNumberFormat="1" applyFont="1" applyFill="1" applyAlignment="1" applyProtection="1">
      <alignment horizontal="center"/>
    </xf>
    <xf numFmtId="0" fontId="4" fillId="0" borderId="0" xfId="5" applyNumberFormat="1" applyFont="1" applyFill="1"/>
    <xf numFmtId="0" fontId="3" fillId="0" borderId="0" xfId="5" applyNumberFormat="1" applyFont="1" applyFill="1" applyBorder="1"/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/>
    <xf numFmtId="0" fontId="4" fillId="0" borderId="1" xfId="3" applyFont="1" applyFill="1" applyBorder="1"/>
    <xf numFmtId="0" fontId="4" fillId="0" borderId="1" xfId="3" applyNumberFormat="1" applyFont="1" applyFill="1" applyBorder="1"/>
    <xf numFmtId="0" fontId="4" fillId="0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/>
    <xf numFmtId="0" fontId="6" fillId="0" borderId="1" xfId="3" applyNumberFormat="1" applyFont="1" applyFill="1" applyBorder="1" applyAlignment="1" applyProtection="1">
      <alignment horizontal="right"/>
    </xf>
    <xf numFmtId="0" fontId="4" fillId="0" borderId="2" xfId="4" applyFont="1" applyFill="1" applyBorder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horizontal="right" vertical="top" wrapText="1"/>
    </xf>
    <xf numFmtId="0" fontId="4" fillId="0" borderId="0" xfId="4" applyFont="1" applyFill="1" applyProtection="1"/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 applyProtection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 applyProtection="1">
      <alignment horizontal="right" vertical="top" wrapText="1"/>
    </xf>
    <xf numFmtId="0" fontId="4" fillId="0" borderId="1" xfId="3" applyNumberFormat="1" applyFont="1" applyFill="1" applyBorder="1" applyAlignment="1" applyProtection="1">
      <alignment horizontal="right"/>
    </xf>
    <xf numFmtId="165" fontId="3" fillId="0" borderId="0" xfId="5" applyNumberFormat="1" applyFont="1" applyFill="1" applyAlignment="1" applyProtection="1">
      <alignment horizontal="left" vertical="top" wrapText="1"/>
    </xf>
    <xf numFmtId="0" fontId="4" fillId="0" borderId="0" xfId="5" applyNumberFormat="1" applyFont="1" applyFill="1" applyBorder="1" applyAlignment="1" applyProtection="1">
      <alignment horizontal="right"/>
    </xf>
    <xf numFmtId="0" fontId="4" fillId="0" borderId="0" xfId="5" applyNumberFormat="1" applyFont="1" applyFill="1" applyBorder="1" applyAlignment="1" applyProtection="1">
      <alignment horizontal="left"/>
    </xf>
    <xf numFmtId="165" fontId="3" fillId="0" borderId="0" xfId="5" applyFont="1" applyFill="1" applyAlignment="1">
      <alignment horizontal="right" vertical="top" wrapText="1"/>
    </xf>
    <xf numFmtId="166" fontId="4" fillId="0" borderId="0" xfId="5" applyNumberFormat="1" applyFont="1" applyFill="1" applyAlignment="1">
      <alignment horizontal="right" vertical="top" wrapText="1"/>
    </xf>
    <xf numFmtId="165" fontId="4" fillId="0" borderId="0" xfId="5" applyNumberFormat="1" applyFont="1" applyFill="1" applyAlignment="1" applyProtection="1">
      <alignment horizontal="left" vertical="top" wrapText="1"/>
    </xf>
    <xf numFmtId="168" fontId="3" fillId="0" borderId="0" xfId="5" applyNumberFormat="1" applyFont="1" applyFill="1" applyAlignment="1">
      <alignment horizontal="right" vertical="top" wrapText="1"/>
    </xf>
    <xf numFmtId="165" fontId="4" fillId="0" borderId="0" xfId="5" applyFont="1" applyFill="1" applyAlignment="1">
      <alignment vertical="top" wrapText="1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164" fontId="4" fillId="0" borderId="3" xfId="1" applyFont="1" applyFill="1" applyBorder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165" fontId="4" fillId="0" borderId="1" xfId="5" applyFont="1" applyFill="1" applyBorder="1" applyAlignment="1">
      <alignment horizontal="left" vertical="top" wrapText="1"/>
    </xf>
    <xf numFmtId="165" fontId="3" fillId="0" borderId="1" xfId="5" applyFont="1" applyFill="1" applyBorder="1" applyAlignment="1">
      <alignment horizontal="right" vertical="top" wrapText="1"/>
    </xf>
    <xf numFmtId="165" fontId="3" fillId="0" borderId="1" xfId="5" applyNumberFormat="1" applyFont="1" applyFill="1" applyBorder="1" applyAlignment="1" applyProtection="1">
      <alignment horizontal="left" vertical="top" wrapText="1"/>
    </xf>
    <xf numFmtId="0" fontId="4" fillId="0" borderId="0" xfId="5" applyNumberFormat="1" applyFont="1" applyFill="1" applyAlignment="1">
      <alignment horizontal="right"/>
    </xf>
    <xf numFmtId="165" fontId="4" fillId="0" borderId="0" xfId="5" applyNumberFormat="1" applyFont="1" applyFill="1" applyBorder="1" applyAlignment="1" applyProtection="1">
      <alignment horizontal="left" vertical="top" wrapText="1"/>
    </xf>
    <xf numFmtId="0" fontId="4" fillId="0" borderId="0" xfId="5" applyNumberFormat="1" applyFont="1" applyFill="1" applyBorder="1" applyAlignment="1">
      <alignment horizontal="right"/>
    </xf>
    <xf numFmtId="164" fontId="4" fillId="0" borderId="0" xfId="1" applyFont="1" applyFill="1" applyAlignment="1" applyProtection="1">
      <alignment horizontal="right" wrapText="1"/>
    </xf>
    <xf numFmtId="0" fontId="4" fillId="0" borderId="3" xfId="5" applyNumberFormat="1" applyFont="1" applyFill="1" applyBorder="1" applyAlignment="1" applyProtection="1">
      <alignment horizontal="right"/>
    </xf>
    <xf numFmtId="165" fontId="3" fillId="0" borderId="0" xfId="5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165" fontId="3" fillId="0" borderId="0" xfId="5" applyFont="1" applyFill="1" applyBorder="1" applyAlignment="1">
      <alignment horizontal="right" vertical="top" wrapText="1"/>
    </xf>
    <xf numFmtId="0" fontId="4" fillId="0" borderId="3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Alignment="1">
      <alignment horizontal="right" wrapText="1"/>
    </xf>
    <xf numFmtId="166" fontId="4" fillId="0" borderId="0" xfId="5" applyNumberFormat="1" applyFont="1" applyFill="1" applyBorder="1" applyAlignment="1">
      <alignment horizontal="right" vertical="top" wrapText="1"/>
    </xf>
    <xf numFmtId="0" fontId="4" fillId="0" borderId="0" xfId="5" applyNumberFormat="1" applyFont="1" applyFill="1" applyBorder="1" applyAlignment="1">
      <alignment horizontal="right" wrapText="1"/>
    </xf>
    <xf numFmtId="171" fontId="3" fillId="0" borderId="0" xfId="5" applyNumberFormat="1" applyFont="1" applyFill="1" applyBorder="1" applyAlignment="1" applyProtection="1">
      <alignment horizontal="right" vertical="top" wrapText="1"/>
    </xf>
    <xf numFmtId="169" fontId="3" fillId="0" borderId="0" xfId="5" applyNumberFormat="1" applyFont="1" applyFill="1" applyBorder="1" applyAlignment="1" applyProtection="1">
      <alignment horizontal="right" vertical="top" wrapText="1"/>
    </xf>
    <xf numFmtId="170" fontId="3" fillId="0" borderId="0" xfId="2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164" fontId="4" fillId="0" borderId="0" xfId="1" applyFont="1" applyFill="1" applyBorder="1" applyAlignment="1">
      <alignment horizontal="right" wrapText="1"/>
    </xf>
    <xf numFmtId="165" fontId="4" fillId="0" borderId="3" xfId="5" applyFont="1" applyFill="1" applyBorder="1" applyAlignment="1">
      <alignment horizontal="left" vertical="top" wrapText="1"/>
    </xf>
    <xf numFmtId="165" fontId="4" fillId="0" borderId="3" xfId="5" applyFont="1" applyFill="1" applyBorder="1" applyAlignment="1">
      <alignment horizontal="right" vertical="top" wrapText="1"/>
    </xf>
    <xf numFmtId="165" fontId="3" fillId="0" borderId="3" xfId="5" applyNumberFormat="1" applyFont="1" applyFill="1" applyBorder="1" applyAlignment="1" applyProtection="1">
      <alignment horizontal="left" vertical="top" wrapText="1"/>
    </xf>
    <xf numFmtId="168" fontId="3" fillId="0" borderId="0" xfId="5" applyNumberFormat="1" applyFont="1" applyFill="1" applyBorder="1" applyAlignment="1">
      <alignment horizontal="right" vertical="top" wrapText="1"/>
    </xf>
    <xf numFmtId="165" fontId="3" fillId="0" borderId="0" xfId="5" applyFont="1" applyFill="1" applyBorder="1" applyAlignment="1">
      <alignment vertical="top" wrapText="1"/>
    </xf>
    <xf numFmtId="165" fontId="4" fillId="0" borderId="0" xfId="5" applyFont="1" applyFill="1" applyBorder="1" applyAlignment="1"/>
    <xf numFmtId="165" fontId="4" fillId="0" borderId="0" xfId="5" applyFont="1" applyFill="1" applyBorder="1"/>
    <xf numFmtId="0" fontId="4" fillId="0" borderId="2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>
      <alignment wrapText="1"/>
    </xf>
    <xf numFmtId="0" fontId="4" fillId="0" borderId="2" xfId="4" applyFont="1" applyFill="1" applyBorder="1" applyAlignment="1" applyProtection="1">
      <alignment vertical="top"/>
    </xf>
    <xf numFmtId="0" fontId="4" fillId="0" borderId="0" xfId="3" applyFont="1" applyFill="1" applyBorder="1" applyAlignment="1" applyProtection="1">
      <alignment horizontal="left"/>
    </xf>
    <xf numFmtId="0" fontId="4" fillId="0" borderId="1" xfId="3" applyFont="1" applyFill="1" applyBorder="1" applyAlignment="1" applyProtection="1">
      <alignment horizontal="left"/>
    </xf>
    <xf numFmtId="0" fontId="5" fillId="0" borderId="1" xfId="3" applyNumberFormat="1" applyFont="1" applyFill="1" applyBorder="1" applyAlignment="1" applyProtection="1">
      <alignment horizontal="left"/>
    </xf>
    <xf numFmtId="165" fontId="4" fillId="2" borderId="0" xfId="5" applyFont="1" applyFill="1" applyAlignment="1"/>
    <xf numFmtId="165" fontId="4" fillId="2" borderId="0" xfId="5" applyFont="1" applyFill="1"/>
    <xf numFmtId="0" fontId="4" fillId="0" borderId="0" xfId="1" applyNumberFormat="1" applyFont="1" applyFill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165" fontId="4" fillId="0" borderId="1" xfId="5" applyNumberFormat="1" applyFont="1" applyFill="1" applyBorder="1" applyAlignment="1" applyProtection="1">
      <alignment horizontal="left" vertical="top" wrapText="1"/>
    </xf>
    <xf numFmtId="49" fontId="4" fillId="0" borderId="0" xfId="5" applyNumberFormat="1" applyFont="1" applyFill="1" applyBorder="1" applyAlignment="1">
      <alignment horizontal="right" vertical="top" wrapText="1"/>
    </xf>
    <xf numFmtId="165" fontId="4" fillId="0" borderId="0" xfId="5" quotePrefix="1" applyFont="1" applyFill="1" applyBorder="1" applyAlignment="1">
      <alignment horizontal="right" vertical="top" wrapText="1"/>
    </xf>
    <xf numFmtId="164" fontId="4" fillId="0" borderId="1" xfId="1" applyFont="1" applyFill="1" applyBorder="1" applyAlignment="1">
      <alignment horizontal="right" wrapText="1"/>
    </xf>
    <xf numFmtId="165" fontId="4" fillId="0" borderId="0" xfId="5" applyNumberFormat="1" applyFont="1" applyFill="1" applyBorder="1" applyAlignment="1" applyProtection="1">
      <alignment horizontal="left" vertical="top"/>
    </xf>
    <xf numFmtId="0" fontId="4" fillId="0" borderId="0" xfId="7" applyFont="1" applyFill="1" applyBorder="1" applyAlignment="1">
      <alignment horizontal="left" vertical="top"/>
    </xf>
    <xf numFmtId="0" fontId="4" fillId="0" borderId="0" xfId="2" applyFont="1" applyFill="1" applyBorder="1" applyAlignment="1" applyProtection="1">
      <alignment horizontal="left" vertical="justify" wrapText="1"/>
    </xf>
    <xf numFmtId="0" fontId="6" fillId="0" borderId="0" xfId="7" applyFont="1" applyFill="1"/>
    <xf numFmtId="0" fontId="4" fillId="0" borderId="0" xfId="1" applyNumberFormat="1" applyFont="1" applyFill="1" applyAlignment="1" applyProtection="1">
      <alignment horizontal="right"/>
    </xf>
    <xf numFmtId="167" fontId="4" fillId="0" borderId="0" xfId="5" applyNumberFormat="1" applyFont="1" applyFill="1" applyBorder="1" applyAlignment="1">
      <alignment horizontal="right" vertical="top" wrapText="1"/>
    </xf>
    <xf numFmtId="49" fontId="4" fillId="0" borderId="0" xfId="5" applyNumberFormat="1" applyFont="1" applyFill="1" applyAlignment="1">
      <alignment horizontal="right" vertical="top" wrapText="1"/>
    </xf>
    <xf numFmtId="49" fontId="4" fillId="0" borderId="0" xfId="6" applyNumberFormat="1" applyFont="1" applyFill="1" applyAlignment="1">
      <alignment horizontal="right" vertical="top" wrapText="1"/>
    </xf>
    <xf numFmtId="49" fontId="4" fillId="0" borderId="0" xfId="6" applyNumberFormat="1" applyFont="1" applyFill="1" applyAlignment="1">
      <alignment horizontal="right" vertical="top"/>
    </xf>
    <xf numFmtId="49" fontId="4" fillId="0" borderId="0" xfId="2" applyNumberFormat="1" applyFont="1" applyFill="1" applyBorder="1" applyAlignment="1">
      <alignment horizontal="right" vertical="top" wrapText="1"/>
    </xf>
    <xf numFmtId="165" fontId="4" fillId="0" borderId="0" xfId="5" applyFont="1" applyFill="1" applyBorder="1" applyAlignment="1">
      <alignment vertical="top" wrapText="1"/>
    </xf>
    <xf numFmtId="166" fontId="4" fillId="0" borderId="1" xfId="5" applyNumberFormat="1" applyFont="1" applyFill="1" applyBorder="1" applyAlignment="1">
      <alignment horizontal="right" vertical="top" wrapText="1"/>
    </xf>
    <xf numFmtId="165" fontId="7" fillId="0" borderId="0" xfId="5" applyFont="1" applyFill="1" applyAlignment="1">
      <alignment horizontal="left" vertical="top" wrapText="1"/>
    </xf>
    <xf numFmtId="0" fontId="4" fillId="0" borderId="0" xfId="7" applyFont="1" applyFill="1" applyBorder="1" applyAlignment="1">
      <alignment vertical="top" wrapText="1"/>
    </xf>
    <xf numFmtId="0" fontId="4" fillId="0" borderId="0" xfId="7" applyFont="1" applyFill="1" applyBorder="1" applyAlignment="1">
      <alignment horizontal="right" vertical="top" wrapText="1"/>
    </xf>
    <xf numFmtId="0" fontId="4" fillId="0" borderId="0" xfId="7" applyFont="1" applyFill="1" applyBorder="1" applyAlignment="1" applyProtection="1">
      <alignment horizontal="left" wrapText="1"/>
    </xf>
    <xf numFmtId="164" fontId="4" fillId="0" borderId="0" xfId="1" applyFont="1" applyFill="1" applyBorder="1" applyAlignment="1">
      <alignment wrapText="1"/>
    </xf>
    <xf numFmtId="0" fontId="4" fillId="0" borderId="0" xfId="7" applyFont="1" applyFill="1" applyBorder="1" applyAlignment="1" applyProtection="1">
      <alignment horizontal="left" vertical="top" wrapText="1"/>
    </xf>
    <xf numFmtId="165" fontId="3" fillId="0" borderId="0" xfId="5" applyNumberFormat="1" applyFont="1" applyFill="1" applyBorder="1" applyAlignment="1" applyProtection="1">
      <alignment horizontal="center"/>
    </xf>
    <xf numFmtId="0" fontId="4" fillId="0" borderId="1" xfId="1" applyNumberFormat="1" applyFont="1" applyFill="1" applyBorder="1" applyAlignment="1">
      <alignment horizontal="right" wrapText="1"/>
    </xf>
    <xf numFmtId="0" fontId="4" fillId="0" borderId="1" xfId="5" applyNumberFormat="1" applyFont="1" applyFill="1" applyBorder="1" applyAlignment="1" applyProtection="1">
      <alignment horizontal="right" wrapText="1"/>
    </xf>
    <xf numFmtId="49" fontId="4" fillId="0" borderId="1" xfId="6" applyNumberFormat="1" applyFont="1" applyFill="1" applyBorder="1" applyAlignment="1">
      <alignment horizontal="right" vertical="top" wrapText="1"/>
    </xf>
    <xf numFmtId="165" fontId="4" fillId="0" borderId="1" xfId="6" applyNumberFormat="1" applyFont="1" applyFill="1" applyBorder="1" applyAlignment="1" applyProtection="1">
      <alignment horizontal="left" vertical="top" wrapText="1"/>
    </xf>
    <xf numFmtId="171" fontId="3" fillId="0" borderId="1" xfId="5" applyNumberFormat="1" applyFont="1" applyFill="1" applyBorder="1" applyAlignment="1" applyProtection="1">
      <alignment horizontal="right" vertical="top" wrapText="1"/>
    </xf>
    <xf numFmtId="165" fontId="4" fillId="0" borderId="1" xfId="5" applyFont="1" applyFill="1" applyBorder="1" applyAlignment="1">
      <alignment horizontal="right" vertical="top" wrapText="1"/>
    </xf>
    <xf numFmtId="0" fontId="4" fillId="0" borderId="0" xfId="3" applyNumberFormat="1" applyFont="1" applyFill="1" applyBorder="1" applyAlignment="1" applyProtection="1">
      <alignment horizontal="center"/>
    </xf>
    <xf numFmtId="165" fontId="3" fillId="0" borderId="0" xfId="5" applyNumberFormat="1" applyFont="1" applyFill="1" applyBorder="1" applyAlignment="1" applyProtection="1">
      <alignment horizontal="center"/>
    </xf>
    <xf numFmtId="0" fontId="4" fillId="0" borderId="2" xfId="3" applyNumberFormat="1" applyFont="1" applyFill="1" applyBorder="1" applyAlignment="1" applyProtection="1">
      <alignment horizontal="center"/>
    </xf>
    <xf numFmtId="165" fontId="4" fillId="0" borderId="0" xfId="5" applyFont="1" applyFill="1" applyAlignment="1">
      <alignment horizontal="left" wrapText="1"/>
    </xf>
    <xf numFmtId="0" fontId="4" fillId="0" borderId="0" xfId="0" applyFont="1" applyFill="1" applyAlignment="1"/>
    <xf numFmtId="0" fontId="4" fillId="0" borderId="0" xfId="0" applyNumberFormat="1" applyFont="1" applyFill="1" applyAlignment="1"/>
  </cellXfs>
  <cellStyles count="8">
    <cellStyle name="Comma" xfId="1" builtinId="3"/>
    <cellStyle name="Normal" xfId="0" builtinId="0"/>
    <cellStyle name="Normal_budget 2004-05_2.6.04" xfId="7"/>
    <cellStyle name="Normal_budget for 03-04" xfId="2"/>
    <cellStyle name="Normal_BUDGET-2000" xfId="3"/>
    <cellStyle name="Normal_budgetDocNIC02-03" xfId="4"/>
    <cellStyle name="Normal_DEMAND51" xfId="5"/>
    <cellStyle name="Normal_DEMAND51_1st supp.vol.III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5" transitionEvaluation="1" transitionEntry="1" codeName="Sheet1"/>
  <dimension ref="A1:R118"/>
  <sheetViews>
    <sheetView tabSelected="1" view="pageBreakPreview" topLeftCell="A5" zoomScale="94" zoomScaleSheetLayoutView="94" workbookViewId="0">
      <selection activeCell="G18" sqref="G18:G19"/>
    </sheetView>
  </sheetViews>
  <sheetFormatPr defaultColWidth="11" defaultRowHeight="12.75"/>
  <cols>
    <col min="1" max="1" width="6.42578125" style="7" customWidth="1"/>
    <col min="2" max="2" width="8.140625" style="8" customWidth="1"/>
    <col min="3" max="3" width="34.5703125" style="2" customWidth="1"/>
    <col min="4" max="4" width="8.5703125" style="14" customWidth="1"/>
    <col min="5" max="5" width="9.42578125" style="14" customWidth="1"/>
    <col min="6" max="6" width="8.42578125" style="2" customWidth="1"/>
    <col min="7" max="7" width="8.5703125" style="2" customWidth="1"/>
    <col min="8" max="8" width="8.5703125" style="14" customWidth="1"/>
    <col min="9" max="9" width="8.42578125" style="14" customWidth="1"/>
    <col min="10" max="10" width="8.5703125" style="14" customWidth="1"/>
    <col min="11" max="11" width="9.140625" style="2" customWidth="1"/>
    <col min="12" max="12" width="8.42578125" style="2" customWidth="1"/>
    <col min="13" max="18" width="11" style="1"/>
    <col min="19" max="16384" width="11" style="2"/>
  </cols>
  <sheetData>
    <row r="1" spans="1:12" ht="14.1" customHeight="1">
      <c r="A1" s="115" t="s">
        <v>43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4.1" customHeight="1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07"/>
    </row>
    <row r="3" spans="1:12" ht="14.1" customHeight="1">
      <c r="A3" s="3"/>
      <c r="B3" s="4"/>
      <c r="C3" s="5"/>
      <c r="D3" s="6"/>
      <c r="E3" s="6"/>
      <c r="F3" s="107"/>
      <c r="G3" s="107"/>
      <c r="H3" s="6"/>
      <c r="I3" s="6"/>
      <c r="J3" s="6"/>
      <c r="K3" s="107"/>
      <c r="L3" s="107"/>
    </row>
    <row r="4" spans="1:12" ht="14.1" customHeight="1">
      <c r="D4" s="9" t="s">
        <v>56</v>
      </c>
      <c r="E4" s="10">
        <v>2575</v>
      </c>
      <c r="F4" s="11" t="s">
        <v>57</v>
      </c>
      <c r="G4" s="12"/>
      <c r="H4" s="13"/>
      <c r="I4" s="13"/>
      <c r="J4" s="13"/>
      <c r="K4" s="12"/>
      <c r="L4" s="12"/>
    </row>
    <row r="5" spans="1:12" ht="14.1" customHeight="1">
      <c r="D5" s="9" t="s">
        <v>48</v>
      </c>
      <c r="E5" s="10">
        <v>3451</v>
      </c>
      <c r="F5" s="11" t="s">
        <v>2</v>
      </c>
      <c r="G5" s="12"/>
      <c r="H5" s="13"/>
      <c r="I5" s="13"/>
      <c r="J5" s="13"/>
      <c r="K5" s="12"/>
      <c r="L5" s="12"/>
    </row>
    <row r="6" spans="1:12" ht="14.1" customHeight="1">
      <c r="D6" s="9"/>
      <c r="E6" s="10">
        <v>3454</v>
      </c>
      <c r="F6" s="11" t="s">
        <v>58</v>
      </c>
      <c r="G6" s="12"/>
      <c r="H6" s="13"/>
      <c r="I6" s="13"/>
      <c r="J6" s="13"/>
      <c r="K6" s="12"/>
      <c r="L6" s="12"/>
    </row>
    <row r="7" spans="1:12" ht="14.1" customHeight="1">
      <c r="D7" s="9" t="s">
        <v>44</v>
      </c>
      <c r="J7" s="13"/>
      <c r="K7" s="12"/>
      <c r="L7" s="12"/>
    </row>
    <row r="8" spans="1:12" ht="14.1" customHeight="1">
      <c r="D8" s="9" t="s">
        <v>59</v>
      </c>
      <c r="E8" s="10">
        <v>4575</v>
      </c>
      <c r="F8" s="11" t="s">
        <v>3</v>
      </c>
      <c r="G8" s="12"/>
      <c r="H8" s="13"/>
      <c r="I8" s="13"/>
      <c r="J8" s="13"/>
      <c r="K8" s="13"/>
      <c r="L8" s="13"/>
    </row>
    <row r="9" spans="1:12" ht="26.1" customHeight="1">
      <c r="A9" s="117" t="s">
        <v>101</v>
      </c>
      <c r="B9" s="118"/>
      <c r="C9" s="118"/>
      <c r="D9" s="119"/>
      <c r="E9" s="119"/>
      <c r="F9" s="119"/>
      <c r="G9" s="119"/>
      <c r="H9" s="119"/>
      <c r="I9" s="119"/>
      <c r="J9" s="119"/>
      <c r="K9" s="119"/>
      <c r="L9" s="119"/>
    </row>
    <row r="10" spans="1:12" ht="14.1" customHeight="1">
      <c r="D10" s="15"/>
      <c r="E10" s="6" t="s">
        <v>46</v>
      </c>
      <c r="F10" s="6" t="s">
        <v>45</v>
      </c>
      <c r="G10" s="6" t="s">
        <v>11</v>
      </c>
      <c r="K10" s="14"/>
      <c r="L10" s="14"/>
    </row>
    <row r="11" spans="1:12" ht="14.1" customHeight="1">
      <c r="D11" s="16" t="s">
        <v>4</v>
      </c>
      <c r="E11" s="6">
        <f>L102</f>
        <v>3705035</v>
      </c>
      <c r="F11" s="17">
        <f>L112</f>
        <v>380000</v>
      </c>
      <c r="G11" s="18">
        <f>F11+E11</f>
        <v>4085035</v>
      </c>
      <c r="K11" s="14"/>
      <c r="L11" s="14"/>
    </row>
    <row r="12" spans="1:12" ht="14.1" customHeight="1">
      <c r="A12" s="11" t="s">
        <v>47</v>
      </c>
      <c r="C12" s="11"/>
      <c r="F12" s="14"/>
      <c r="G12" s="14"/>
      <c r="K12" s="14"/>
      <c r="L12" s="14"/>
    </row>
    <row r="13" spans="1:12" ht="14.1" customHeight="1">
      <c r="C13" s="19"/>
      <c r="D13" s="20"/>
      <c r="E13" s="20"/>
      <c r="F13" s="20"/>
      <c r="G13" s="20"/>
      <c r="H13" s="20"/>
      <c r="I13" s="21"/>
      <c r="J13" s="80"/>
      <c r="K13" s="22"/>
      <c r="L13" s="23" t="s">
        <v>68</v>
      </c>
    </row>
    <row r="14" spans="1:12" s="26" customFormat="1">
      <c r="A14" s="24"/>
      <c r="B14" s="25"/>
      <c r="C14" s="78"/>
      <c r="D14" s="116" t="s">
        <v>5</v>
      </c>
      <c r="E14" s="116"/>
      <c r="F14" s="114" t="s">
        <v>6</v>
      </c>
      <c r="G14" s="114"/>
      <c r="H14" s="114" t="s">
        <v>7</v>
      </c>
      <c r="I14" s="114"/>
      <c r="J14" s="114" t="s">
        <v>6</v>
      </c>
      <c r="K14" s="114"/>
      <c r="L14" s="114"/>
    </row>
    <row r="15" spans="1:12" s="26" customFormat="1">
      <c r="A15" s="27"/>
      <c r="B15" s="28"/>
      <c r="C15" s="78" t="s">
        <v>8</v>
      </c>
      <c r="D15" s="114" t="s">
        <v>76</v>
      </c>
      <c r="E15" s="114"/>
      <c r="F15" s="114" t="s">
        <v>93</v>
      </c>
      <c r="G15" s="114"/>
      <c r="H15" s="114" t="s">
        <v>93</v>
      </c>
      <c r="I15" s="114"/>
      <c r="J15" s="114" t="s">
        <v>102</v>
      </c>
      <c r="K15" s="114"/>
      <c r="L15" s="114"/>
    </row>
    <row r="16" spans="1:12" s="26" customFormat="1">
      <c r="A16" s="29"/>
      <c r="B16" s="30"/>
      <c r="C16" s="79"/>
      <c r="D16" s="31" t="s">
        <v>9</v>
      </c>
      <c r="E16" s="31" t="s">
        <v>10</v>
      </c>
      <c r="F16" s="31" t="s">
        <v>9</v>
      </c>
      <c r="G16" s="31" t="s">
        <v>10</v>
      </c>
      <c r="H16" s="31" t="s">
        <v>9</v>
      </c>
      <c r="I16" s="31" t="s">
        <v>10</v>
      </c>
      <c r="J16" s="31" t="s">
        <v>9</v>
      </c>
      <c r="K16" s="31" t="s">
        <v>10</v>
      </c>
      <c r="L16" s="31" t="s">
        <v>11</v>
      </c>
    </row>
    <row r="17" spans="1:12" ht="13.7" customHeight="1">
      <c r="C17" s="32" t="s">
        <v>12</v>
      </c>
      <c r="D17" s="33"/>
      <c r="E17" s="33"/>
      <c r="F17" s="33"/>
      <c r="G17" s="34"/>
      <c r="H17" s="33"/>
      <c r="I17" s="33"/>
      <c r="J17" s="33"/>
      <c r="K17" s="33"/>
      <c r="L17" s="33"/>
    </row>
    <row r="18" spans="1:12" ht="13.7" customHeight="1">
      <c r="A18" s="7" t="s">
        <v>13</v>
      </c>
      <c r="B18" s="35">
        <v>2575</v>
      </c>
      <c r="C18" s="32" t="s">
        <v>1</v>
      </c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3.7" customHeight="1">
      <c r="B19" s="36">
        <v>6</v>
      </c>
      <c r="C19" s="37" t="s">
        <v>49</v>
      </c>
      <c r="D19" s="33"/>
      <c r="E19" s="33"/>
      <c r="F19" s="33"/>
      <c r="G19" s="33"/>
      <c r="H19" s="33"/>
      <c r="I19" s="33"/>
      <c r="J19" s="33"/>
      <c r="K19" s="33"/>
      <c r="L19" s="33"/>
    </row>
    <row r="20" spans="1:12" ht="13.7" customHeight="1">
      <c r="B20" s="38">
        <v>6.101</v>
      </c>
      <c r="C20" s="32" t="s">
        <v>75</v>
      </c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3.7" customHeight="1">
      <c r="B21" s="94" t="s">
        <v>19</v>
      </c>
      <c r="C21" s="39" t="s">
        <v>74</v>
      </c>
      <c r="D21" s="33">
        <v>13693</v>
      </c>
      <c r="E21" s="40">
        <v>0</v>
      </c>
      <c r="F21" s="41">
        <v>20000</v>
      </c>
      <c r="G21" s="40">
        <v>0</v>
      </c>
      <c r="H21" s="33">
        <v>20000</v>
      </c>
      <c r="I21" s="40">
        <v>0</v>
      </c>
      <c r="J21" s="41">
        <v>20000</v>
      </c>
      <c r="K21" s="40">
        <v>0</v>
      </c>
      <c r="L21" s="83">
        <f>SUM(J21:K21)</f>
        <v>20000</v>
      </c>
    </row>
    <row r="22" spans="1:12" ht="13.7" customHeight="1">
      <c r="A22" s="7" t="s">
        <v>11</v>
      </c>
      <c r="B22" s="38">
        <v>6.101</v>
      </c>
      <c r="C22" s="32" t="s">
        <v>75</v>
      </c>
      <c r="D22" s="42">
        <f t="shared" ref="D22:I24" si="0">D21</f>
        <v>13693</v>
      </c>
      <c r="E22" s="43">
        <f t="shared" si="0"/>
        <v>0</v>
      </c>
      <c r="F22" s="42">
        <f t="shared" si="0"/>
        <v>20000</v>
      </c>
      <c r="G22" s="43">
        <f t="shared" si="0"/>
        <v>0</v>
      </c>
      <c r="H22" s="42">
        <f t="shared" si="0"/>
        <v>20000</v>
      </c>
      <c r="I22" s="43">
        <f t="shared" si="0"/>
        <v>0</v>
      </c>
      <c r="J22" s="42">
        <f t="shared" ref="J22:L24" si="1">J21</f>
        <v>20000</v>
      </c>
      <c r="K22" s="43">
        <f t="shared" si="1"/>
        <v>0</v>
      </c>
      <c r="L22" s="42">
        <f t="shared" si="1"/>
        <v>20000</v>
      </c>
    </row>
    <row r="23" spans="1:12" ht="13.7" customHeight="1">
      <c r="A23" s="3" t="s">
        <v>11</v>
      </c>
      <c r="B23" s="36">
        <v>6</v>
      </c>
      <c r="C23" s="37" t="s">
        <v>49</v>
      </c>
      <c r="D23" s="84">
        <f t="shared" si="0"/>
        <v>13693</v>
      </c>
      <c r="E23" s="44">
        <f t="shared" si="0"/>
        <v>0</v>
      </c>
      <c r="F23" s="84">
        <f t="shared" si="0"/>
        <v>20000</v>
      </c>
      <c r="G23" s="44">
        <f t="shared" si="0"/>
        <v>0</v>
      </c>
      <c r="H23" s="84">
        <f t="shared" si="0"/>
        <v>20000</v>
      </c>
      <c r="I23" s="44">
        <f t="shared" si="0"/>
        <v>0</v>
      </c>
      <c r="J23" s="84">
        <f t="shared" si="1"/>
        <v>20000</v>
      </c>
      <c r="K23" s="44">
        <f t="shared" si="1"/>
        <v>0</v>
      </c>
      <c r="L23" s="84">
        <f t="shared" si="1"/>
        <v>20000</v>
      </c>
    </row>
    <row r="24" spans="1:12" ht="13.7" customHeight="1">
      <c r="A24" s="3" t="s">
        <v>11</v>
      </c>
      <c r="B24" s="56">
        <v>2575</v>
      </c>
      <c r="C24" s="53" t="s">
        <v>1</v>
      </c>
      <c r="D24" s="42">
        <f t="shared" si="0"/>
        <v>13693</v>
      </c>
      <c r="E24" s="43">
        <f t="shared" si="0"/>
        <v>0</v>
      </c>
      <c r="F24" s="42">
        <f t="shared" si="0"/>
        <v>20000</v>
      </c>
      <c r="G24" s="43">
        <f t="shared" si="0"/>
        <v>0</v>
      </c>
      <c r="H24" s="42">
        <f t="shared" si="0"/>
        <v>20000</v>
      </c>
      <c r="I24" s="43">
        <f t="shared" si="0"/>
        <v>0</v>
      </c>
      <c r="J24" s="42">
        <f t="shared" si="1"/>
        <v>20000</v>
      </c>
      <c r="K24" s="43">
        <f t="shared" si="1"/>
        <v>0</v>
      </c>
      <c r="L24" s="42">
        <f t="shared" si="1"/>
        <v>20000</v>
      </c>
    </row>
    <row r="25" spans="1:12" ht="9" customHeight="1">
      <c r="A25" s="3"/>
      <c r="B25" s="56"/>
      <c r="C25" s="53"/>
      <c r="D25" s="41"/>
      <c r="E25" s="40"/>
      <c r="F25" s="41"/>
      <c r="G25" s="41"/>
      <c r="H25" s="41"/>
      <c r="I25" s="40"/>
      <c r="J25" s="41"/>
      <c r="K25" s="41"/>
      <c r="L25" s="40"/>
    </row>
    <row r="26" spans="1:12" ht="13.7" customHeight="1">
      <c r="A26" s="7" t="s">
        <v>13</v>
      </c>
      <c r="B26" s="35">
        <v>3451</v>
      </c>
      <c r="C26" s="32" t="s">
        <v>2</v>
      </c>
      <c r="D26" s="48"/>
      <c r="E26" s="48"/>
      <c r="F26" s="48"/>
      <c r="G26" s="48"/>
      <c r="H26" s="48"/>
      <c r="I26" s="48"/>
      <c r="J26" s="48"/>
      <c r="K26" s="48"/>
      <c r="L26" s="48"/>
    </row>
    <row r="27" spans="1:12" ht="13.7" customHeight="1">
      <c r="B27" s="38">
        <v>0.09</v>
      </c>
      <c r="C27" s="32" t="s">
        <v>21</v>
      </c>
      <c r="D27" s="48"/>
      <c r="E27" s="48"/>
      <c r="F27" s="48"/>
      <c r="G27" s="48"/>
      <c r="H27" s="48"/>
      <c r="I27" s="48"/>
      <c r="J27" s="48"/>
      <c r="K27" s="48"/>
      <c r="L27" s="48"/>
    </row>
    <row r="28" spans="1:12" ht="13.7" customHeight="1">
      <c r="A28" s="3"/>
      <c r="B28" s="4">
        <v>30</v>
      </c>
      <c r="C28" s="49" t="s">
        <v>55</v>
      </c>
      <c r="D28" s="50"/>
      <c r="E28" s="50"/>
      <c r="F28" s="50"/>
      <c r="G28" s="50"/>
      <c r="H28" s="50"/>
      <c r="I28" s="50"/>
      <c r="J28" s="50"/>
      <c r="K28" s="50"/>
      <c r="L28" s="50"/>
    </row>
    <row r="29" spans="1:12" ht="13.7" customHeight="1">
      <c r="A29" s="3"/>
      <c r="B29" s="94" t="s">
        <v>22</v>
      </c>
      <c r="C29" s="49" t="s">
        <v>15</v>
      </c>
      <c r="D29" s="33">
        <v>18963</v>
      </c>
      <c r="E29" s="33">
        <v>6270</v>
      </c>
      <c r="F29" s="41">
        <v>20000</v>
      </c>
      <c r="G29" s="33">
        <v>7226</v>
      </c>
      <c r="H29" s="33">
        <v>20000</v>
      </c>
      <c r="I29" s="33">
        <v>7226</v>
      </c>
      <c r="J29" s="41">
        <v>24262</v>
      </c>
      <c r="K29" s="33">
        <v>7226</v>
      </c>
      <c r="L29" s="33">
        <f>SUM(J29:K29)</f>
        <v>31488</v>
      </c>
    </row>
    <row r="30" spans="1:12" ht="13.7" customHeight="1">
      <c r="A30" s="3"/>
      <c r="B30" s="94" t="s">
        <v>23</v>
      </c>
      <c r="C30" s="49" t="s">
        <v>16</v>
      </c>
      <c r="D30" s="33">
        <v>855</v>
      </c>
      <c r="E30" s="40">
        <v>0</v>
      </c>
      <c r="F30" s="41">
        <v>1000</v>
      </c>
      <c r="G30" s="40">
        <v>0</v>
      </c>
      <c r="H30" s="33">
        <v>1000</v>
      </c>
      <c r="I30" s="40">
        <v>0</v>
      </c>
      <c r="J30" s="41">
        <v>1000</v>
      </c>
      <c r="K30" s="40">
        <v>0</v>
      </c>
      <c r="L30" s="41">
        <f>SUM(J30:K30)</f>
        <v>1000</v>
      </c>
    </row>
    <row r="31" spans="1:12" ht="13.7" customHeight="1">
      <c r="A31" s="3"/>
      <c r="B31" s="94" t="s">
        <v>24</v>
      </c>
      <c r="C31" s="49" t="s">
        <v>17</v>
      </c>
      <c r="D31" s="33">
        <v>4775</v>
      </c>
      <c r="E31" s="40">
        <v>0</v>
      </c>
      <c r="F31" s="41">
        <v>8150</v>
      </c>
      <c r="G31" s="33">
        <v>100</v>
      </c>
      <c r="H31" s="33">
        <v>8150</v>
      </c>
      <c r="I31" s="33">
        <v>100</v>
      </c>
      <c r="J31" s="41">
        <v>9000</v>
      </c>
      <c r="K31" s="33">
        <v>100</v>
      </c>
      <c r="L31" s="33">
        <f>SUM(J31:K31)</f>
        <v>9100</v>
      </c>
    </row>
    <row r="32" spans="1:12" ht="13.7" customHeight="1">
      <c r="A32" s="3"/>
      <c r="B32" s="94" t="s">
        <v>25</v>
      </c>
      <c r="C32" s="49" t="s">
        <v>26</v>
      </c>
      <c r="D32" s="33">
        <v>6000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f>SUM(J32:K32)</f>
        <v>0</v>
      </c>
    </row>
    <row r="33" spans="1:12" ht="13.7" customHeight="1">
      <c r="A33" s="3"/>
      <c r="B33" s="94" t="s">
        <v>27</v>
      </c>
      <c r="C33" s="49" t="s">
        <v>28</v>
      </c>
      <c r="D33" s="55">
        <v>0</v>
      </c>
      <c r="E33" s="55">
        <v>0</v>
      </c>
      <c r="F33" s="54">
        <v>100865</v>
      </c>
      <c r="G33" s="55">
        <v>0</v>
      </c>
      <c r="H33" s="54">
        <v>88266</v>
      </c>
      <c r="I33" s="55">
        <v>0</v>
      </c>
      <c r="J33" s="55">
        <v>0</v>
      </c>
      <c r="K33" s="55">
        <v>0</v>
      </c>
      <c r="L33" s="55">
        <f>SUM(J33:K33)</f>
        <v>0</v>
      </c>
    </row>
    <row r="34" spans="1:12" ht="27.6" customHeight="1">
      <c r="A34" s="3"/>
      <c r="B34" s="86" t="s">
        <v>63</v>
      </c>
      <c r="C34" s="49" t="s">
        <v>64</v>
      </c>
      <c r="D34" s="51">
        <v>0</v>
      </c>
      <c r="E34" s="51">
        <v>0</v>
      </c>
      <c r="F34" s="51">
        <v>0</v>
      </c>
      <c r="G34" s="51">
        <v>0</v>
      </c>
      <c r="H34" s="83">
        <v>1500</v>
      </c>
      <c r="I34" s="51">
        <v>0</v>
      </c>
      <c r="J34" s="51">
        <v>0</v>
      </c>
      <c r="K34" s="51">
        <v>0</v>
      </c>
      <c r="L34" s="40">
        <f t="shared" ref="L34:L43" si="2">SUM(J34:K34)</f>
        <v>0</v>
      </c>
    </row>
    <row r="35" spans="1:12" ht="13.7" customHeight="1">
      <c r="B35" s="95" t="s">
        <v>65</v>
      </c>
      <c r="C35" s="37" t="s">
        <v>66</v>
      </c>
      <c r="D35" s="51">
        <v>0</v>
      </c>
      <c r="E35" s="51">
        <v>0</v>
      </c>
      <c r="F35" s="83">
        <v>650</v>
      </c>
      <c r="G35" s="51">
        <v>0</v>
      </c>
      <c r="H35" s="83">
        <v>650</v>
      </c>
      <c r="I35" s="51">
        <v>0</v>
      </c>
      <c r="J35" s="51">
        <v>0</v>
      </c>
      <c r="K35" s="51">
        <v>0</v>
      </c>
      <c r="L35" s="40">
        <f t="shared" si="2"/>
        <v>0</v>
      </c>
    </row>
    <row r="36" spans="1:12" ht="13.7" customHeight="1">
      <c r="A36" s="45"/>
      <c r="B36" s="110" t="s">
        <v>69</v>
      </c>
      <c r="C36" s="111" t="s">
        <v>70</v>
      </c>
      <c r="D36" s="54">
        <v>80</v>
      </c>
      <c r="E36" s="55">
        <v>0</v>
      </c>
      <c r="F36" s="54">
        <v>200</v>
      </c>
      <c r="G36" s="55">
        <v>0</v>
      </c>
      <c r="H36" s="54">
        <v>200</v>
      </c>
      <c r="I36" s="55">
        <v>0</v>
      </c>
      <c r="J36" s="55">
        <v>0</v>
      </c>
      <c r="K36" s="55">
        <v>0</v>
      </c>
      <c r="L36" s="55">
        <f t="shared" si="2"/>
        <v>0</v>
      </c>
    </row>
    <row r="37" spans="1:12" ht="13.15" customHeight="1">
      <c r="B37" s="96" t="s">
        <v>95</v>
      </c>
      <c r="C37" s="49" t="s">
        <v>96</v>
      </c>
      <c r="D37" s="51">
        <v>0</v>
      </c>
      <c r="E37" s="51">
        <v>0</v>
      </c>
      <c r="F37" s="83">
        <v>862400</v>
      </c>
      <c r="G37" s="51">
        <v>0</v>
      </c>
      <c r="H37" s="83">
        <v>862400</v>
      </c>
      <c r="I37" s="51">
        <v>0</v>
      </c>
      <c r="J37" s="83">
        <v>800000</v>
      </c>
      <c r="K37" s="51">
        <v>0</v>
      </c>
      <c r="L37" s="83">
        <f t="shared" si="2"/>
        <v>800000</v>
      </c>
    </row>
    <row r="38" spans="1:12" ht="13.15" customHeight="1">
      <c r="B38" s="97" t="s">
        <v>97</v>
      </c>
      <c r="C38" s="89" t="s">
        <v>99</v>
      </c>
      <c r="D38" s="51">
        <v>0</v>
      </c>
      <c r="E38" s="51">
        <v>0</v>
      </c>
      <c r="F38" s="83">
        <v>200000</v>
      </c>
      <c r="G38" s="51">
        <v>0</v>
      </c>
      <c r="H38" s="83">
        <v>200000</v>
      </c>
      <c r="I38" s="51">
        <v>0</v>
      </c>
      <c r="J38" s="93">
        <v>350000</v>
      </c>
      <c r="K38" s="51">
        <v>0</v>
      </c>
      <c r="L38" s="93">
        <f t="shared" si="2"/>
        <v>350000</v>
      </c>
    </row>
    <row r="39" spans="1:12" ht="25.15" customHeight="1">
      <c r="B39" s="97" t="s">
        <v>98</v>
      </c>
      <c r="C39" s="49" t="s">
        <v>100</v>
      </c>
      <c r="D39" s="51">
        <v>0</v>
      </c>
      <c r="E39" s="51">
        <v>0</v>
      </c>
      <c r="F39" s="83">
        <v>2600000</v>
      </c>
      <c r="G39" s="51">
        <v>0</v>
      </c>
      <c r="H39" s="83">
        <v>2600000</v>
      </c>
      <c r="I39" s="51">
        <v>0</v>
      </c>
      <c r="J39" s="51">
        <v>0</v>
      </c>
      <c r="K39" s="51">
        <v>0</v>
      </c>
      <c r="L39" s="51">
        <f t="shared" si="2"/>
        <v>0</v>
      </c>
    </row>
    <row r="40" spans="1:12" ht="25.9" customHeight="1">
      <c r="A40" s="101"/>
      <c r="B40" s="97" t="s">
        <v>103</v>
      </c>
      <c r="C40" s="106" t="s">
        <v>109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93">
        <v>500000</v>
      </c>
      <c r="K40" s="51">
        <v>0</v>
      </c>
      <c r="L40" s="93">
        <f t="shared" si="2"/>
        <v>500000</v>
      </c>
    </row>
    <row r="41" spans="1:12" ht="25.15" customHeight="1">
      <c r="A41" s="101"/>
      <c r="B41" s="97" t="s">
        <v>104</v>
      </c>
      <c r="C41" s="49" t="s">
        <v>111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93">
        <v>1166820</v>
      </c>
      <c r="K41" s="51">
        <v>0</v>
      </c>
      <c r="L41" s="93">
        <f t="shared" si="2"/>
        <v>1166820</v>
      </c>
    </row>
    <row r="42" spans="1:12" ht="13.15" customHeight="1">
      <c r="A42" s="101"/>
      <c r="B42" s="97" t="s">
        <v>105</v>
      </c>
      <c r="C42" s="49" t="s">
        <v>107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93">
        <v>150000</v>
      </c>
      <c r="K42" s="51">
        <v>0</v>
      </c>
      <c r="L42" s="93">
        <f t="shared" si="2"/>
        <v>150000</v>
      </c>
    </row>
    <row r="43" spans="1:12" ht="13.15" customHeight="1">
      <c r="A43" s="101"/>
      <c r="B43" s="97" t="s">
        <v>106</v>
      </c>
      <c r="C43" s="106" t="s">
        <v>110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93">
        <v>500000</v>
      </c>
      <c r="K43" s="51">
        <v>0</v>
      </c>
      <c r="L43" s="93">
        <f t="shared" si="2"/>
        <v>500000</v>
      </c>
    </row>
    <row r="44" spans="1:12" ht="13.15" customHeight="1">
      <c r="A44" s="7" t="s">
        <v>11</v>
      </c>
      <c r="B44" s="8">
        <v>30</v>
      </c>
      <c r="C44" s="37" t="s">
        <v>55</v>
      </c>
      <c r="D44" s="42">
        <f>SUM(D29:D43)</f>
        <v>30673</v>
      </c>
      <c r="E44" s="42">
        <f t="shared" ref="E44:I44" si="3">SUM(E29:E39)</f>
        <v>6270</v>
      </c>
      <c r="F44" s="42">
        <f t="shared" si="3"/>
        <v>3793265</v>
      </c>
      <c r="G44" s="42">
        <f t="shared" si="3"/>
        <v>7326</v>
      </c>
      <c r="H44" s="42">
        <f t="shared" si="3"/>
        <v>3782166</v>
      </c>
      <c r="I44" s="42">
        <f t="shared" si="3"/>
        <v>7326</v>
      </c>
      <c r="J44" s="42">
        <f>SUM(J29:J43)</f>
        <v>3501082</v>
      </c>
      <c r="K44" s="42">
        <f t="shared" ref="K44:L44" si="4">SUM(K29:K43)</f>
        <v>7326</v>
      </c>
      <c r="L44" s="42">
        <f t="shared" si="4"/>
        <v>3508408</v>
      </c>
    </row>
    <row r="45" spans="1:12" ht="13.15" customHeight="1">
      <c r="A45" s="3" t="s">
        <v>11</v>
      </c>
      <c r="B45" s="38">
        <v>0.09</v>
      </c>
      <c r="C45" s="53" t="s">
        <v>21</v>
      </c>
      <c r="D45" s="52">
        <f t="shared" ref="D45:L46" si="5">D44</f>
        <v>30673</v>
      </c>
      <c r="E45" s="52">
        <f t="shared" si="5"/>
        <v>6270</v>
      </c>
      <c r="F45" s="52">
        <f t="shared" si="5"/>
        <v>3793265</v>
      </c>
      <c r="G45" s="52">
        <f t="shared" si="5"/>
        <v>7326</v>
      </c>
      <c r="H45" s="52">
        <f t="shared" si="5"/>
        <v>3782166</v>
      </c>
      <c r="I45" s="52">
        <f t="shared" si="5"/>
        <v>7326</v>
      </c>
      <c r="J45" s="42">
        <f t="shared" si="5"/>
        <v>3501082</v>
      </c>
      <c r="K45" s="52">
        <f t="shared" ref="K45" si="6">K44</f>
        <v>7326</v>
      </c>
      <c r="L45" s="52">
        <f t="shared" si="5"/>
        <v>3508408</v>
      </c>
    </row>
    <row r="46" spans="1:12" ht="13.15" customHeight="1">
      <c r="A46" s="3" t="s">
        <v>11</v>
      </c>
      <c r="B46" s="56">
        <v>3451</v>
      </c>
      <c r="C46" s="53" t="s">
        <v>2</v>
      </c>
      <c r="D46" s="57">
        <f t="shared" si="5"/>
        <v>30673</v>
      </c>
      <c r="E46" s="57">
        <f t="shared" si="5"/>
        <v>6270</v>
      </c>
      <c r="F46" s="57">
        <f t="shared" si="5"/>
        <v>3793265</v>
      </c>
      <c r="G46" s="57">
        <f t="shared" si="5"/>
        <v>7326</v>
      </c>
      <c r="H46" s="57">
        <f t="shared" si="5"/>
        <v>3782166</v>
      </c>
      <c r="I46" s="57">
        <f t="shared" si="5"/>
        <v>7326</v>
      </c>
      <c r="J46" s="42">
        <f t="shared" si="5"/>
        <v>3501082</v>
      </c>
      <c r="K46" s="57">
        <f t="shared" ref="K46" si="7">K45</f>
        <v>7326</v>
      </c>
      <c r="L46" s="57">
        <f t="shared" si="5"/>
        <v>3508408</v>
      </c>
    </row>
    <row r="47" spans="1:12" ht="7.9" customHeight="1">
      <c r="A47" s="3"/>
      <c r="B47" s="56"/>
      <c r="C47" s="49"/>
      <c r="D47" s="58"/>
      <c r="E47" s="58"/>
      <c r="F47" s="58"/>
      <c r="G47" s="58"/>
      <c r="H47" s="58"/>
      <c r="I47" s="58"/>
      <c r="J47" s="58"/>
      <c r="K47" s="58"/>
      <c r="L47" s="58"/>
    </row>
    <row r="48" spans="1:12" ht="13.15" customHeight="1">
      <c r="A48" s="7" t="s">
        <v>13</v>
      </c>
      <c r="B48" s="35">
        <v>3454</v>
      </c>
      <c r="C48" s="32" t="s">
        <v>54</v>
      </c>
      <c r="D48" s="59"/>
      <c r="E48" s="59"/>
      <c r="F48" s="59"/>
      <c r="G48" s="59"/>
      <c r="H48" s="59"/>
      <c r="I48" s="59"/>
      <c r="J48" s="59"/>
      <c r="K48" s="59"/>
      <c r="L48" s="59"/>
    </row>
    <row r="49" spans="1:18" ht="13.15" customHeight="1">
      <c r="A49" s="3"/>
      <c r="B49" s="60">
        <v>2</v>
      </c>
      <c r="C49" s="49" t="s">
        <v>40</v>
      </c>
      <c r="D49" s="61"/>
      <c r="E49" s="61"/>
      <c r="F49" s="61"/>
      <c r="G49" s="61"/>
      <c r="H49" s="61"/>
      <c r="I49" s="61"/>
      <c r="J49" s="61"/>
      <c r="K49" s="61"/>
      <c r="L49" s="61"/>
    </row>
    <row r="50" spans="1:18" ht="13.15" customHeight="1">
      <c r="A50" s="3"/>
      <c r="B50" s="62">
        <v>2.1120000000000001</v>
      </c>
      <c r="C50" s="53" t="s">
        <v>31</v>
      </c>
      <c r="D50" s="61"/>
      <c r="E50" s="61"/>
      <c r="F50" s="61"/>
      <c r="G50" s="61"/>
      <c r="H50" s="61"/>
      <c r="I50" s="61"/>
      <c r="J50" s="61"/>
      <c r="K50" s="61"/>
      <c r="L50" s="61"/>
    </row>
    <row r="51" spans="1:18" ht="13.15" customHeight="1">
      <c r="A51" s="3"/>
      <c r="B51" s="94" t="s">
        <v>32</v>
      </c>
      <c r="C51" s="49" t="s">
        <v>15</v>
      </c>
      <c r="D51" s="58">
        <v>8387</v>
      </c>
      <c r="E51" s="58">
        <v>11129</v>
      </c>
      <c r="F51" s="41">
        <v>10160</v>
      </c>
      <c r="G51" s="58">
        <v>11658</v>
      </c>
      <c r="H51" s="58">
        <v>8080</v>
      </c>
      <c r="I51" s="58">
        <v>11658</v>
      </c>
      <c r="J51" s="41">
        <v>3950</v>
      </c>
      <c r="K51" s="58">
        <f>11810+17000</f>
        <v>28810</v>
      </c>
      <c r="L51" s="58">
        <f>SUM(J51:K51)</f>
        <v>32760</v>
      </c>
    </row>
    <row r="52" spans="1:18" ht="13.15" customHeight="1">
      <c r="A52" s="3"/>
      <c r="B52" s="94" t="s">
        <v>29</v>
      </c>
      <c r="C52" s="49" t="s">
        <v>16</v>
      </c>
      <c r="D52" s="41">
        <v>296</v>
      </c>
      <c r="E52" s="58">
        <v>98</v>
      </c>
      <c r="F52" s="41">
        <v>300</v>
      </c>
      <c r="G52" s="33">
        <v>100</v>
      </c>
      <c r="H52" s="41">
        <v>300</v>
      </c>
      <c r="I52" s="58">
        <v>100</v>
      </c>
      <c r="J52" s="41">
        <v>900</v>
      </c>
      <c r="K52" s="33">
        <v>100</v>
      </c>
      <c r="L52" s="58">
        <f>SUM(J52:K52)</f>
        <v>1000</v>
      </c>
    </row>
    <row r="53" spans="1:18" ht="13.15" customHeight="1">
      <c r="A53" s="3"/>
      <c r="B53" s="94" t="s">
        <v>30</v>
      </c>
      <c r="C53" s="49" t="s">
        <v>17</v>
      </c>
      <c r="D53" s="58">
        <v>900</v>
      </c>
      <c r="E53" s="58">
        <v>100</v>
      </c>
      <c r="F53" s="41">
        <v>200</v>
      </c>
      <c r="G53" s="33">
        <v>200</v>
      </c>
      <c r="H53" s="58">
        <v>200</v>
      </c>
      <c r="I53" s="58">
        <v>200</v>
      </c>
      <c r="J53" s="41">
        <v>2100</v>
      </c>
      <c r="K53" s="33">
        <v>200</v>
      </c>
      <c r="L53" s="58">
        <f>SUM(J53:K53)</f>
        <v>2300</v>
      </c>
    </row>
    <row r="54" spans="1:18" ht="26.45" customHeight="1">
      <c r="A54" s="3"/>
      <c r="B54" s="86" t="s">
        <v>71</v>
      </c>
      <c r="C54" s="49" t="s">
        <v>72</v>
      </c>
      <c r="D54" s="41">
        <v>1100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f>SUM(J54:K54)</f>
        <v>0</v>
      </c>
    </row>
    <row r="55" spans="1:18" ht="7.9" customHeight="1">
      <c r="A55" s="3"/>
      <c r="B55" s="86"/>
      <c r="C55" s="49"/>
      <c r="D55" s="51"/>
      <c r="E55" s="51"/>
      <c r="F55" s="83"/>
      <c r="G55" s="51"/>
      <c r="H55" s="83"/>
      <c r="I55" s="51"/>
      <c r="J55" s="83"/>
      <c r="K55" s="51"/>
      <c r="L55" s="83"/>
    </row>
    <row r="56" spans="1:18" ht="13.15" customHeight="1">
      <c r="A56" s="3"/>
      <c r="B56" s="86" t="s">
        <v>87</v>
      </c>
      <c r="C56" s="49" t="s">
        <v>88</v>
      </c>
      <c r="D56" s="40"/>
      <c r="E56" s="40"/>
      <c r="F56" s="41"/>
      <c r="G56" s="40"/>
      <c r="H56" s="41"/>
      <c r="I56" s="40"/>
      <c r="J56" s="41"/>
      <c r="K56" s="40"/>
      <c r="L56" s="41"/>
    </row>
    <row r="57" spans="1:18" ht="25.9" customHeight="1">
      <c r="A57" s="3"/>
      <c r="B57" s="86" t="s">
        <v>90</v>
      </c>
      <c r="C57" s="49" t="s">
        <v>89</v>
      </c>
      <c r="D57" s="41">
        <v>1500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f>SUM(J57:K57)</f>
        <v>0</v>
      </c>
    </row>
    <row r="58" spans="1:18" ht="13.15" customHeight="1">
      <c r="A58" s="3" t="s">
        <v>11</v>
      </c>
      <c r="B58" s="86" t="s">
        <v>87</v>
      </c>
      <c r="C58" s="49" t="s">
        <v>88</v>
      </c>
      <c r="D58" s="42">
        <f t="shared" ref="D58:L58" si="8">D57</f>
        <v>1500</v>
      </c>
      <c r="E58" s="43">
        <f t="shared" si="8"/>
        <v>0</v>
      </c>
      <c r="F58" s="43">
        <f t="shared" si="8"/>
        <v>0</v>
      </c>
      <c r="G58" s="43">
        <f t="shared" si="8"/>
        <v>0</v>
      </c>
      <c r="H58" s="43">
        <f t="shared" si="8"/>
        <v>0</v>
      </c>
      <c r="I58" s="43">
        <f t="shared" si="8"/>
        <v>0</v>
      </c>
      <c r="J58" s="43">
        <f t="shared" si="8"/>
        <v>0</v>
      </c>
      <c r="K58" s="43">
        <f t="shared" ref="K58" si="9">K57</f>
        <v>0</v>
      </c>
      <c r="L58" s="43">
        <f t="shared" si="8"/>
        <v>0</v>
      </c>
    </row>
    <row r="59" spans="1:18" ht="7.15" customHeight="1">
      <c r="A59" s="3"/>
      <c r="B59" s="86"/>
      <c r="C59" s="49"/>
      <c r="D59" s="83"/>
      <c r="E59" s="51"/>
      <c r="F59" s="83"/>
      <c r="G59" s="83"/>
      <c r="H59" s="83"/>
      <c r="I59" s="51"/>
      <c r="J59" s="83"/>
      <c r="K59" s="51"/>
      <c r="L59" s="83"/>
    </row>
    <row r="60" spans="1:18" ht="13.15" customHeight="1">
      <c r="A60" s="3"/>
      <c r="B60" s="86" t="s">
        <v>79</v>
      </c>
      <c r="C60" s="49" t="s">
        <v>86</v>
      </c>
      <c r="D60" s="83"/>
      <c r="E60" s="51"/>
      <c r="F60" s="83"/>
      <c r="G60" s="83"/>
      <c r="H60" s="83"/>
      <c r="I60" s="51"/>
      <c r="J60" s="83"/>
      <c r="K60" s="51"/>
      <c r="L60" s="83"/>
    </row>
    <row r="61" spans="1:18" s="82" customFormat="1" ht="24.6" customHeight="1">
      <c r="A61" s="3"/>
      <c r="B61" s="86" t="s">
        <v>80</v>
      </c>
      <c r="C61" s="49" t="s">
        <v>51</v>
      </c>
      <c r="D61" s="41">
        <v>1431</v>
      </c>
      <c r="E61" s="40">
        <v>0</v>
      </c>
      <c r="F61" s="41">
        <v>114</v>
      </c>
      <c r="G61" s="40">
        <v>0</v>
      </c>
      <c r="H61" s="41">
        <v>114</v>
      </c>
      <c r="I61" s="40">
        <v>0</v>
      </c>
      <c r="J61" s="40">
        <v>0</v>
      </c>
      <c r="K61" s="40">
        <v>0</v>
      </c>
      <c r="L61" s="40">
        <f>SUM(J61:K61)</f>
        <v>0</v>
      </c>
      <c r="M61" s="81"/>
      <c r="N61" s="81"/>
      <c r="O61" s="81"/>
      <c r="P61" s="81"/>
      <c r="Q61" s="81"/>
      <c r="R61" s="81"/>
    </row>
    <row r="62" spans="1:18" s="82" customFormat="1" ht="27" customHeight="1">
      <c r="A62" s="3"/>
      <c r="B62" s="86" t="s">
        <v>81</v>
      </c>
      <c r="C62" s="49" t="s">
        <v>50</v>
      </c>
      <c r="D62" s="41">
        <v>790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f>SUM(J62:K62)</f>
        <v>0</v>
      </c>
      <c r="M62" s="81"/>
      <c r="N62" s="81"/>
      <c r="O62" s="81"/>
      <c r="P62" s="81"/>
      <c r="Q62" s="81"/>
      <c r="R62" s="81"/>
    </row>
    <row r="63" spans="1:18" s="82" customFormat="1" ht="27.75" customHeight="1">
      <c r="A63" s="3"/>
      <c r="B63" s="86" t="s">
        <v>82</v>
      </c>
      <c r="C63" s="49" t="s">
        <v>91</v>
      </c>
      <c r="D63" s="40">
        <v>0</v>
      </c>
      <c r="E63" s="40">
        <v>0</v>
      </c>
      <c r="F63" s="41">
        <v>113344</v>
      </c>
      <c r="G63" s="40">
        <v>0</v>
      </c>
      <c r="H63" s="41">
        <v>113344</v>
      </c>
      <c r="I63" s="40">
        <v>0</v>
      </c>
      <c r="J63" s="41">
        <v>104963</v>
      </c>
      <c r="K63" s="40">
        <v>0</v>
      </c>
      <c r="L63" s="41">
        <f>SUM(J63:K63)</f>
        <v>104963</v>
      </c>
      <c r="M63" s="81"/>
      <c r="N63" s="81"/>
      <c r="O63" s="81"/>
      <c r="P63" s="81"/>
      <c r="Q63" s="81"/>
      <c r="R63" s="81"/>
    </row>
    <row r="64" spans="1:18" ht="13.15" customHeight="1">
      <c r="A64" s="3" t="s">
        <v>11</v>
      </c>
      <c r="B64" s="86" t="s">
        <v>79</v>
      </c>
      <c r="C64" s="49" t="s">
        <v>86</v>
      </c>
      <c r="D64" s="42">
        <f t="shared" ref="D64:L64" si="10">SUM(D61:D63)</f>
        <v>2221</v>
      </c>
      <c r="E64" s="43">
        <f t="shared" si="10"/>
        <v>0</v>
      </c>
      <c r="F64" s="42">
        <f t="shared" si="10"/>
        <v>113458</v>
      </c>
      <c r="G64" s="43">
        <f t="shared" si="10"/>
        <v>0</v>
      </c>
      <c r="H64" s="42">
        <f t="shared" si="10"/>
        <v>113458</v>
      </c>
      <c r="I64" s="43">
        <f t="shared" si="10"/>
        <v>0</v>
      </c>
      <c r="J64" s="42">
        <f t="shared" si="10"/>
        <v>104963</v>
      </c>
      <c r="K64" s="43">
        <f t="shared" ref="K64" si="11">SUM(K61:K63)</f>
        <v>0</v>
      </c>
      <c r="L64" s="42">
        <f t="shared" si="10"/>
        <v>104963</v>
      </c>
    </row>
    <row r="65" spans="1:18" ht="13.35" customHeight="1">
      <c r="A65" s="45" t="s">
        <v>11</v>
      </c>
      <c r="B65" s="112">
        <v>2.1120000000000001</v>
      </c>
      <c r="C65" s="47" t="s">
        <v>31</v>
      </c>
      <c r="D65" s="42">
        <f t="shared" ref="D65:L65" si="12">SUM(D51:D54)+D64+D57</f>
        <v>14404</v>
      </c>
      <c r="E65" s="42">
        <f t="shared" si="12"/>
        <v>11327</v>
      </c>
      <c r="F65" s="42">
        <f t="shared" si="12"/>
        <v>124118</v>
      </c>
      <c r="G65" s="42">
        <f t="shared" si="12"/>
        <v>11958</v>
      </c>
      <c r="H65" s="42">
        <f t="shared" si="12"/>
        <v>122038</v>
      </c>
      <c r="I65" s="42">
        <f t="shared" si="12"/>
        <v>11958</v>
      </c>
      <c r="J65" s="42">
        <f t="shared" si="12"/>
        <v>111913</v>
      </c>
      <c r="K65" s="42">
        <f t="shared" si="12"/>
        <v>29110</v>
      </c>
      <c r="L65" s="42">
        <f t="shared" si="12"/>
        <v>141023</v>
      </c>
    </row>
    <row r="66" spans="1:18" ht="25.15" customHeight="1">
      <c r="A66" s="3"/>
      <c r="B66" s="63">
        <v>2.2010000000000001</v>
      </c>
      <c r="C66" s="53" t="s">
        <v>67</v>
      </c>
      <c r="D66" s="59"/>
      <c r="E66" s="59"/>
      <c r="F66" s="59"/>
      <c r="G66" s="59"/>
      <c r="H66" s="59"/>
      <c r="I66" s="59"/>
      <c r="J66" s="59"/>
      <c r="K66" s="59"/>
      <c r="L66" s="59"/>
    </row>
    <row r="67" spans="1:18" s="82" customFormat="1" ht="13.15" customHeight="1">
      <c r="A67" s="3"/>
      <c r="B67" s="86" t="s">
        <v>79</v>
      </c>
      <c r="C67" s="49" t="s">
        <v>92</v>
      </c>
      <c r="D67" s="59"/>
      <c r="E67" s="59"/>
      <c r="F67" s="59"/>
      <c r="G67" s="59"/>
      <c r="H67" s="59"/>
      <c r="I67" s="59"/>
      <c r="J67" s="59"/>
      <c r="K67" s="59"/>
      <c r="L67" s="59"/>
      <c r="M67" s="81"/>
      <c r="N67" s="81"/>
      <c r="O67" s="81"/>
      <c r="P67" s="81"/>
      <c r="Q67" s="81"/>
      <c r="R67" s="81"/>
    </row>
    <row r="68" spans="1:18" s="82" customFormat="1" ht="13.15" customHeight="1">
      <c r="A68" s="4"/>
      <c r="B68" s="86" t="s">
        <v>83</v>
      </c>
      <c r="C68" s="49" t="s">
        <v>15</v>
      </c>
      <c r="D68" s="41">
        <v>5013</v>
      </c>
      <c r="E68" s="40">
        <v>0</v>
      </c>
      <c r="F68" s="41">
        <v>6800</v>
      </c>
      <c r="G68" s="40">
        <v>0</v>
      </c>
      <c r="H68" s="41">
        <v>6800</v>
      </c>
      <c r="I68" s="40">
        <v>0</v>
      </c>
      <c r="J68" s="41">
        <f>9848+8330+4848</f>
        <v>23026</v>
      </c>
      <c r="K68" s="40">
        <v>0</v>
      </c>
      <c r="L68" s="41">
        <f>SUM(J68:K68)</f>
        <v>23026</v>
      </c>
      <c r="M68" s="81"/>
      <c r="N68" s="81"/>
      <c r="O68" s="81"/>
      <c r="P68" s="81"/>
      <c r="Q68" s="81"/>
      <c r="R68" s="81"/>
    </row>
    <row r="69" spans="1:18" s="82" customFormat="1" ht="13.15" customHeight="1">
      <c r="A69" s="87"/>
      <c r="B69" s="86" t="s">
        <v>84</v>
      </c>
      <c r="C69" s="49" t="s">
        <v>16</v>
      </c>
      <c r="D69" s="41">
        <v>1975</v>
      </c>
      <c r="E69" s="40">
        <v>0</v>
      </c>
      <c r="F69" s="41">
        <v>2162</v>
      </c>
      <c r="G69" s="40">
        <v>0</v>
      </c>
      <c r="H69" s="41">
        <v>2162</v>
      </c>
      <c r="I69" s="40">
        <v>0</v>
      </c>
      <c r="J69" s="41">
        <v>3000</v>
      </c>
      <c r="K69" s="40">
        <v>0</v>
      </c>
      <c r="L69" s="41">
        <f>SUM(J69:K69)</f>
        <v>3000</v>
      </c>
      <c r="M69" s="81"/>
      <c r="N69" s="81"/>
      <c r="O69" s="81"/>
      <c r="P69" s="81"/>
      <c r="Q69" s="81"/>
      <c r="R69" s="81"/>
    </row>
    <row r="70" spans="1:18" s="82" customFormat="1" ht="13.15" customHeight="1">
      <c r="A70" s="87"/>
      <c r="B70" s="86" t="s">
        <v>85</v>
      </c>
      <c r="C70" s="49" t="s">
        <v>17</v>
      </c>
      <c r="D70" s="54">
        <v>1976</v>
      </c>
      <c r="E70" s="55">
        <v>0</v>
      </c>
      <c r="F70" s="54">
        <v>3528</v>
      </c>
      <c r="G70" s="55">
        <v>0</v>
      </c>
      <c r="H70" s="54">
        <v>3528</v>
      </c>
      <c r="I70" s="55">
        <v>0</v>
      </c>
      <c r="J70" s="54">
        <v>2000</v>
      </c>
      <c r="K70" s="55">
        <v>0</v>
      </c>
      <c r="L70" s="54">
        <f>SUM(J70:K70)</f>
        <v>2000</v>
      </c>
      <c r="M70" s="81"/>
      <c r="N70" s="81"/>
      <c r="O70" s="81"/>
      <c r="P70" s="81"/>
      <c r="Q70" s="81"/>
      <c r="R70" s="81"/>
    </row>
    <row r="71" spans="1:18" s="82" customFormat="1" ht="13.15" customHeight="1">
      <c r="A71" s="3" t="s">
        <v>11</v>
      </c>
      <c r="B71" s="86" t="s">
        <v>79</v>
      </c>
      <c r="C71" s="49" t="s">
        <v>92</v>
      </c>
      <c r="D71" s="54">
        <f t="shared" ref="D71:I71" si="13">SUM(D68:D70)</f>
        <v>8964</v>
      </c>
      <c r="E71" s="55">
        <f t="shared" si="13"/>
        <v>0</v>
      </c>
      <c r="F71" s="54">
        <f t="shared" si="13"/>
        <v>12490</v>
      </c>
      <c r="G71" s="55">
        <f t="shared" si="13"/>
        <v>0</v>
      </c>
      <c r="H71" s="54">
        <f t="shared" si="13"/>
        <v>12490</v>
      </c>
      <c r="I71" s="55">
        <f t="shared" si="13"/>
        <v>0</v>
      </c>
      <c r="J71" s="54">
        <f>SUM(J68:J70)</f>
        <v>28026</v>
      </c>
      <c r="K71" s="55">
        <f t="shared" ref="K71" si="14">SUM(K68:K70)</f>
        <v>0</v>
      </c>
      <c r="L71" s="54">
        <f t="shared" ref="L71" si="15">SUM(L68:L70)</f>
        <v>28026</v>
      </c>
      <c r="M71" s="81"/>
      <c r="N71" s="81"/>
      <c r="O71" s="81"/>
      <c r="P71" s="81"/>
      <c r="Q71" s="81"/>
      <c r="R71" s="81"/>
    </row>
    <row r="72" spans="1:18" ht="25.5">
      <c r="A72" s="3" t="s">
        <v>11</v>
      </c>
      <c r="B72" s="63">
        <v>2.2010000000000001</v>
      </c>
      <c r="C72" s="53" t="s">
        <v>67</v>
      </c>
      <c r="D72" s="54">
        <f t="shared" ref="D72:I72" si="16">+D71</f>
        <v>8964</v>
      </c>
      <c r="E72" s="55">
        <f t="shared" si="16"/>
        <v>0</v>
      </c>
      <c r="F72" s="54">
        <f t="shared" si="16"/>
        <v>12490</v>
      </c>
      <c r="G72" s="55">
        <f t="shared" si="16"/>
        <v>0</v>
      </c>
      <c r="H72" s="54">
        <f t="shared" si="16"/>
        <v>12490</v>
      </c>
      <c r="I72" s="55">
        <f t="shared" si="16"/>
        <v>0</v>
      </c>
      <c r="J72" s="54">
        <f>+J71</f>
        <v>28026</v>
      </c>
      <c r="K72" s="55">
        <f t="shared" ref="K72:L72" si="17">+K71</f>
        <v>0</v>
      </c>
      <c r="L72" s="54">
        <f t="shared" si="17"/>
        <v>28026</v>
      </c>
    </row>
    <row r="73" spans="1:18" ht="7.15" customHeight="1">
      <c r="C73" s="32"/>
      <c r="D73" s="58"/>
      <c r="E73" s="41"/>
      <c r="F73" s="58"/>
      <c r="G73" s="41"/>
      <c r="H73" s="58"/>
      <c r="I73" s="41"/>
      <c r="J73" s="58"/>
      <c r="K73" s="41"/>
      <c r="L73" s="58"/>
    </row>
    <row r="74" spans="1:18" ht="13.15" customHeight="1">
      <c r="B74" s="63">
        <v>2.206</v>
      </c>
      <c r="C74" s="32" t="s">
        <v>52</v>
      </c>
      <c r="D74" s="58"/>
      <c r="E74" s="41"/>
      <c r="F74" s="58"/>
      <c r="G74" s="41"/>
      <c r="H74" s="58"/>
      <c r="I74" s="41"/>
      <c r="J74" s="58"/>
      <c r="K74" s="41"/>
      <c r="L74" s="58"/>
    </row>
    <row r="75" spans="1:18" ht="27" customHeight="1">
      <c r="A75" s="3"/>
      <c r="B75" s="4">
        <v>64</v>
      </c>
      <c r="C75" s="49" t="s">
        <v>62</v>
      </c>
      <c r="D75" s="58"/>
      <c r="E75" s="41"/>
      <c r="F75" s="58"/>
      <c r="G75" s="41"/>
      <c r="H75" s="58"/>
      <c r="I75" s="41"/>
      <c r="J75" s="58"/>
      <c r="K75" s="41"/>
      <c r="L75" s="58"/>
    </row>
    <row r="76" spans="1:18" ht="13.15" customHeight="1">
      <c r="A76" s="3"/>
      <c r="B76" s="86" t="s">
        <v>77</v>
      </c>
      <c r="C76" s="49" t="s">
        <v>28</v>
      </c>
      <c r="D76" s="54">
        <v>2195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f>SUM(J76:K76)</f>
        <v>0</v>
      </c>
    </row>
    <row r="77" spans="1:18" ht="13.15" customHeight="1">
      <c r="A77" s="3" t="s">
        <v>11</v>
      </c>
      <c r="B77" s="63">
        <v>2.206</v>
      </c>
      <c r="C77" s="53" t="s">
        <v>52</v>
      </c>
      <c r="D77" s="54">
        <f t="shared" ref="D77:L77" si="18">D76</f>
        <v>2195</v>
      </c>
      <c r="E77" s="55">
        <f t="shared" si="18"/>
        <v>0</v>
      </c>
      <c r="F77" s="55">
        <f t="shared" si="18"/>
        <v>0</v>
      </c>
      <c r="G77" s="55">
        <f t="shared" si="18"/>
        <v>0</v>
      </c>
      <c r="H77" s="55">
        <f t="shared" si="18"/>
        <v>0</v>
      </c>
      <c r="I77" s="55">
        <f t="shared" si="18"/>
        <v>0</v>
      </c>
      <c r="J77" s="55">
        <f t="shared" si="18"/>
        <v>0</v>
      </c>
      <c r="K77" s="55">
        <f t="shared" ref="K77" si="19">K76</f>
        <v>0</v>
      </c>
      <c r="L77" s="55">
        <f t="shared" si="18"/>
        <v>0</v>
      </c>
    </row>
    <row r="78" spans="1:18" ht="9.75" customHeight="1">
      <c r="A78" s="3"/>
      <c r="B78" s="63"/>
      <c r="C78" s="53"/>
      <c r="D78" s="41"/>
      <c r="E78" s="40"/>
      <c r="F78" s="40"/>
      <c r="G78" s="40"/>
      <c r="H78" s="40"/>
      <c r="I78" s="40"/>
      <c r="J78" s="40"/>
      <c r="K78" s="40"/>
      <c r="L78" s="40"/>
    </row>
    <row r="79" spans="1:18" ht="13.15" customHeight="1">
      <c r="A79" s="3"/>
      <c r="B79" s="64">
        <v>2.8</v>
      </c>
      <c r="C79" s="53" t="s">
        <v>33</v>
      </c>
      <c r="D79" s="59"/>
      <c r="E79" s="65"/>
      <c r="F79" s="59"/>
      <c r="G79" s="65"/>
      <c r="H79" s="59"/>
      <c r="I79" s="65"/>
      <c r="J79" s="59"/>
      <c r="K79" s="65"/>
      <c r="L79" s="59"/>
    </row>
    <row r="80" spans="1:18" ht="13.15" customHeight="1">
      <c r="A80" s="3"/>
      <c r="B80" s="4">
        <v>41</v>
      </c>
      <c r="C80" s="49" t="s">
        <v>53</v>
      </c>
      <c r="D80" s="61"/>
      <c r="E80" s="66"/>
      <c r="F80" s="61"/>
      <c r="G80" s="66"/>
      <c r="H80" s="61"/>
      <c r="I80" s="66"/>
      <c r="J80" s="61"/>
      <c r="K80" s="66"/>
      <c r="L80" s="61"/>
    </row>
    <row r="81" spans="1:12" ht="25.5">
      <c r="A81" s="3"/>
      <c r="B81" s="98" t="s">
        <v>78</v>
      </c>
      <c r="C81" s="49" t="s">
        <v>61</v>
      </c>
      <c r="D81" s="88">
        <v>0</v>
      </c>
      <c r="E81" s="108">
        <v>23978</v>
      </c>
      <c r="F81" s="88">
        <v>0</v>
      </c>
      <c r="G81" s="88">
        <v>0</v>
      </c>
      <c r="H81" s="88">
        <v>0</v>
      </c>
      <c r="I81" s="88">
        <v>0</v>
      </c>
      <c r="J81" s="88">
        <v>0</v>
      </c>
      <c r="K81" s="88">
        <v>0</v>
      </c>
      <c r="L81" s="88">
        <f>SUM(J81:K81)</f>
        <v>0</v>
      </c>
    </row>
    <row r="82" spans="1:12" ht="13.15" customHeight="1">
      <c r="A82" s="7" t="s">
        <v>11</v>
      </c>
      <c r="B82" s="8">
        <v>41</v>
      </c>
      <c r="C82" s="37" t="s">
        <v>53</v>
      </c>
      <c r="D82" s="88">
        <f t="shared" ref="D82:L82" si="20">D81</f>
        <v>0</v>
      </c>
      <c r="E82" s="108">
        <f t="shared" si="20"/>
        <v>23978</v>
      </c>
      <c r="F82" s="88">
        <f t="shared" si="20"/>
        <v>0</v>
      </c>
      <c r="G82" s="88">
        <f t="shared" si="20"/>
        <v>0</v>
      </c>
      <c r="H82" s="88">
        <f t="shared" si="20"/>
        <v>0</v>
      </c>
      <c r="I82" s="88">
        <f t="shared" si="20"/>
        <v>0</v>
      </c>
      <c r="J82" s="88">
        <f t="shared" si="20"/>
        <v>0</v>
      </c>
      <c r="K82" s="88">
        <f t="shared" ref="K82" si="21">K81</f>
        <v>0</v>
      </c>
      <c r="L82" s="88">
        <f t="shared" si="20"/>
        <v>0</v>
      </c>
    </row>
    <row r="83" spans="1:12" ht="7.9" customHeight="1">
      <c r="C83" s="37"/>
      <c r="D83" s="59"/>
      <c r="E83" s="65"/>
      <c r="F83" s="59"/>
      <c r="G83" s="65"/>
      <c r="H83" s="59"/>
      <c r="I83" s="65"/>
      <c r="J83" s="59"/>
      <c r="K83" s="65"/>
      <c r="L83" s="59"/>
    </row>
    <row r="84" spans="1:12" ht="13.15" customHeight="1">
      <c r="B84" s="8">
        <v>60</v>
      </c>
      <c r="C84" s="37" t="s">
        <v>34</v>
      </c>
      <c r="D84" s="59"/>
      <c r="E84" s="65"/>
      <c r="F84" s="59"/>
      <c r="G84" s="65"/>
      <c r="H84" s="59"/>
      <c r="I84" s="65"/>
      <c r="J84" s="59"/>
      <c r="K84" s="65"/>
      <c r="L84" s="59"/>
    </row>
    <row r="85" spans="1:12" ht="13.15" customHeight="1">
      <c r="A85" s="3"/>
      <c r="B85" s="94" t="s">
        <v>14</v>
      </c>
      <c r="C85" s="49" t="s">
        <v>15</v>
      </c>
      <c r="D85" s="58">
        <v>4962</v>
      </c>
      <c r="E85" s="40">
        <v>0</v>
      </c>
      <c r="F85" s="58">
        <v>5340</v>
      </c>
      <c r="G85" s="40">
        <v>0</v>
      </c>
      <c r="H85" s="58">
        <v>5340</v>
      </c>
      <c r="I85" s="40">
        <v>0</v>
      </c>
      <c r="J85" s="41">
        <v>1750</v>
      </c>
      <c r="K85" s="40">
        <v>0</v>
      </c>
      <c r="L85" s="41">
        <f>SUM(J85:K85)</f>
        <v>1750</v>
      </c>
    </row>
    <row r="86" spans="1:12" ht="13.15" customHeight="1">
      <c r="A86" s="3" t="s">
        <v>11</v>
      </c>
      <c r="B86" s="4">
        <v>60</v>
      </c>
      <c r="C86" s="49" t="s">
        <v>34</v>
      </c>
      <c r="D86" s="42">
        <f t="shared" ref="D86:L86" si="22">SUM(D85:D85)</f>
        <v>4962</v>
      </c>
      <c r="E86" s="43">
        <f t="shared" si="22"/>
        <v>0</v>
      </c>
      <c r="F86" s="42">
        <f t="shared" si="22"/>
        <v>5340</v>
      </c>
      <c r="G86" s="43">
        <f t="shared" si="22"/>
        <v>0</v>
      </c>
      <c r="H86" s="42">
        <f t="shared" si="22"/>
        <v>5340</v>
      </c>
      <c r="I86" s="43">
        <f t="shared" si="22"/>
        <v>0</v>
      </c>
      <c r="J86" s="42">
        <f t="shared" si="22"/>
        <v>1750</v>
      </c>
      <c r="K86" s="43">
        <f t="shared" si="22"/>
        <v>0</v>
      </c>
      <c r="L86" s="42">
        <f t="shared" si="22"/>
        <v>1750</v>
      </c>
    </row>
    <row r="87" spans="1:12" ht="7.9" customHeight="1">
      <c r="A87" s="3"/>
      <c r="B87" s="4"/>
      <c r="C87" s="49"/>
      <c r="D87" s="58"/>
      <c r="E87" s="41"/>
      <c r="F87" s="58"/>
      <c r="G87" s="41"/>
      <c r="H87" s="58"/>
      <c r="I87" s="41"/>
      <c r="J87" s="58"/>
      <c r="K87" s="41"/>
      <c r="L87" s="58"/>
    </row>
    <row r="88" spans="1:12" ht="13.15" customHeight="1">
      <c r="A88" s="3"/>
      <c r="B88" s="4">
        <v>61</v>
      </c>
      <c r="C88" s="49" t="s">
        <v>35</v>
      </c>
      <c r="D88" s="61"/>
      <c r="E88" s="66"/>
      <c r="F88" s="61"/>
      <c r="G88" s="66"/>
      <c r="H88" s="61"/>
      <c r="I88" s="66"/>
      <c r="J88" s="61"/>
      <c r="K88" s="66"/>
      <c r="L88" s="61"/>
    </row>
    <row r="89" spans="1:12" ht="13.15" customHeight="1">
      <c r="A89" s="3"/>
      <c r="B89" s="94" t="s">
        <v>18</v>
      </c>
      <c r="C89" s="49" t="s">
        <v>15</v>
      </c>
      <c r="D89" s="58">
        <v>6995</v>
      </c>
      <c r="E89" s="40">
        <v>0</v>
      </c>
      <c r="F89" s="58">
        <v>7600</v>
      </c>
      <c r="G89" s="40">
        <v>0</v>
      </c>
      <c r="H89" s="58">
        <v>7600</v>
      </c>
      <c r="I89" s="40">
        <v>0</v>
      </c>
      <c r="J89" s="41">
        <v>2500</v>
      </c>
      <c r="K89" s="40">
        <v>0</v>
      </c>
      <c r="L89" s="41">
        <f>SUM(J89:K89)</f>
        <v>2500</v>
      </c>
    </row>
    <row r="90" spans="1:12" ht="13.15" customHeight="1">
      <c r="A90" s="3" t="s">
        <v>11</v>
      </c>
      <c r="B90" s="4">
        <v>61</v>
      </c>
      <c r="C90" s="49" t="s">
        <v>35</v>
      </c>
      <c r="D90" s="42">
        <f t="shared" ref="D90:L90" si="23">SUM(D89:D89)</f>
        <v>6995</v>
      </c>
      <c r="E90" s="43">
        <f t="shared" si="23"/>
        <v>0</v>
      </c>
      <c r="F90" s="42">
        <f t="shared" si="23"/>
        <v>7600</v>
      </c>
      <c r="G90" s="43">
        <f t="shared" si="23"/>
        <v>0</v>
      </c>
      <c r="H90" s="42">
        <f t="shared" si="23"/>
        <v>7600</v>
      </c>
      <c r="I90" s="43">
        <f t="shared" si="23"/>
        <v>0</v>
      </c>
      <c r="J90" s="42">
        <f t="shared" si="23"/>
        <v>2500</v>
      </c>
      <c r="K90" s="43">
        <f t="shared" ref="K90" si="24">SUM(K89:K89)</f>
        <v>0</v>
      </c>
      <c r="L90" s="42">
        <f t="shared" si="23"/>
        <v>2500</v>
      </c>
    </row>
    <row r="91" spans="1:12" ht="7.9" customHeight="1">
      <c r="A91" s="3"/>
      <c r="B91" s="4"/>
      <c r="C91" s="49"/>
      <c r="D91" s="58"/>
      <c r="E91" s="41"/>
      <c r="F91" s="58"/>
      <c r="G91" s="41"/>
      <c r="H91" s="58"/>
      <c r="I91" s="41"/>
      <c r="J91" s="58"/>
      <c r="K91" s="41"/>
      <c r="L91" s="58"/>
    </row>
    <row r="92" spans="1:12" ht="13.15" customHeight="1">
      <c r="A92" s="3"/>
      <c r="B92" s="4">
        <v>62</v>
      </c>
      <c r="C92" s="49" t="s">
        <v>36</v>
      </c>
      <c r="D92" s="61"/>
      <c r="E92" s="66"/>
      <c r="F92" s="61"/>
      <c r="G92" s="66"/>
      <c r="H92" s="61"/>
      <c r="I92" s="66"/>
      <c r="J92" s="61"/>
      <c r="K92" s="66"/>
      <c r="L92" s="61"/>
    </row>
    <row r="93" spans="1:12" ht="13.15" customHeight="1">
      <c r="A93" s="3"/>
      <c r="B93" s="94" t="s">
        <v>37</v>
      </c>
      <c r="C93" s="49" t="s">
        <v>15</v>
      </c>
      <c r="D93" s="41">
        <v>597</v>
      </c>
      <c r="E93" s="40">
        <v>0</v>
      </c>
      <c r="F93" s="41">
        <v>660</v>
      </c>
      <c r="G93" s="40">
        <v>0</v>
      </c>
      <c r="H93" s="58">
        <v>660</v>
      </c>
      <c r="I93" s="40">
        <v>0</v>
      </c>
      <c r="J93" s="41">
        <v>228</v>
      </c>
      <c r="K93" s="40">
        <v>0</v>
      </c>
      <c r="L93" s="41">
        <f>SUM(J93:K93)</f>
        <v>228</v>
      </c>
    </row>
    <row r="94" spans="1:12" ht="13.15" customHeight="1">
      <c r="A94" s="3" t="s">
        <v>11</v>
      </c>
      <c r="B94" s="4">
        <v>62</v>
      </c>
      <c r="C94" s="49" t="s">
        <v>36</v>
      </c>
      <c r="D94" s="42">
        <f t="shared" ref="D94:L94" si="25">SUM(D93:D93)</f>
        <v>597</v>
      </c>
      <c r="E94" s="43">
        <f t="shared" si="25"/>
        <v>0</v>
      </c>
      <c r="F94" s="42">
        <f t="shared" si="25"/>
        <v>660</v>
      </c>
      <c r="G94" s="43">
        <f t="shared" si="25"/>
        <v>0</v>
      </c>
      <c r="H94" s="42">
        <f t="shared" si="25"/>
        <v>660</v>
      </c>
      <c r="I94" s="43">
        <f t="shared" si="25"/>
        <v>0</v>
      </c>
      <c r="J94" s="42">
        <f t="shared" si="25"/>
        <v>228</v>
      </c>
      <c r="K94" s="43">
        <f t="shared" si="25"/>
        <v>0</v>
      </c>
      <c r="L94" s="42">
        <f t="shared" si="25"/>
        <v>228</v>
      </c>
    </row>
    <row r="95" spans="1:12" ht="7.9" customHeight="1">
      <c r="A95" s="3"/>
      <c r="B95" s="4"/>
      <c r="C95" s="49"/>
      <c r="D95" s="58"/>
      <c r="E95" s="41"/>
      <c r="F95" s="58"/>
      <c r="G95" s="41"/>
      <c r="H95" s="58"/>
      <c r="I95" s="41"/>
      <c r="J95" s="58"/>
      <c r="K95" s="41"/>
      <c r="L95" s="58"/>
    </row>
    <row r="96" spans="1:12" ht="13.15" customHeight="1">
      <c r="A96" s="3"/>
      <c r="B96" s="4">
        <v>63</v>
      </c>
      <c r="C96" s="49" t="s">
        <v>38</v>
      </c>
      <c r="D96" s="58"/>
      <c r="E96" s="41"/>
      <c r="F96" s="58"/>
      <c r="G96" s="41"/>
      <c r="H96" s="58"/>
      <c r="I96" s="41"/>
      <c r="J96" s="58"/>
      <c r="K96" s="41"/>
      <c r="L96" s="58"/>
    </row>
    <row r="97" spans="1:18" ht="13.35" customHeight="1">
      <c r="A97" s="3"/>
      <c r="B97" s="94" t="s">
        <v>39</v>
      </c>
      <c r="C97" s="49" t="s">
        <v>15</v>
      </c>
      <c r="D97" s="58">
        <v>6518</v>
      </c>
      <c r="E97" s="40">
        <v>0</v>
      </c>
      <c r="F97" s="58">
        <v>7800</v>
      </c>
      <c r="G97" s="40">
        <v>0</v>
      </c>
      <c r="H97" s="58">
        <v>7800</v>
      </c>
      <c r="I97" s="40">
        <v>0</v>
      </c>
      <c r="J97" s="41">
        <v>3100</v>
      </c>
      <c r="K97" s="40">
        <v>0</v>
      </c>
      <c r="L97" s="41">
        <f>SUM(J97:K97)</f>
        <v>3100</v>
      </c>
    </row>
    <row r="98" spans="1:18" ht="13.35" customHeight="1">
      <c r="A98" s="45" t="s">
        <v>11</v>
      </c>
      <c r="B98" s="113">
        <v>63</v>
      </c>
      <c r="C98" s="85" t="s">
        <v>38</v>
      </c>
      <c r="D98" s="42">
        <f t="shared" ref="D98:L98" si="26">SUM(D97:D97)</f>
        <v>6518</v>
      </c>
      <c r="E98" s="43">
        <f t="shared" si="26"/>
        <v>0</v>
      </c>
      <c r="F98" s="42">
        <f t="shared" si="26"/>
        <v>7800</v>
      </c>
      <c r="G98" s="43">
        <f t="shared" si="26"/>
        <v>0</v>
      </c>
      <c r="H98" s="42">
        <f t="shared" si="26"/>
        <v>7800</v>
      </c>
      <c r="I98" s="43">
        <f t="shared" si="26"/>
        <v>0</v>
      </c>
      <c r="J98" s="42">
        <f t="shared" si="26"/>
        <v>3100</v>
      </c>
      <c r="K98" s="43">
        <f t="shared" ref="K98" si="27">SUM(K97:K97)</f>
        <v>0</v>
      </c>
      <c r="L98" s="42">
        <f t="shared" si="26"/>
        <v>3100</v>
      </c>
    </row>
    <row r="99" spans="1:18" ht="13.35" customHeight="1">
      <c r="A99" s="3" t="s">
        <v>11</v>
      </c>
      <c r="B99" s="64">
        <v>2.8</v>
      </c>
      <c r="C99" s="53" t="s">
        <v>33</v>
      </c>
      <c r="D99" s="54">
        <f t="shared" ref="D99:L99" si="28">D98+D94+D90+D86+D82</f>
        <v>19072</v>
      </c>
      <c r="E99" s="54">
        <f t="shared" si="28"/>
        <v>23978</v>
      </c>
      <c r="F99" s="54">
        <f t="shared" si="28"/>
        <v>21400</v>
      </c>
      <c r="G99" s="55">
        <f t="shared" si="28"/>
        <v>0</v>
      </c>
      <c r="H99" s="54">
        <f t="shared" si="28"/>
        <v>21400</v>
      </c>
      <c r="I99" s="55">
        <f t="shared" si="28"/>
        <v>0</v>
      </c>
      <c r="J99" s="54">
        <f t="shared" si="28"/>
        <v>7578</v>
      </c>
      <c r="K99" s="55">
        <f t="shared" si="28"/>
        <v>0</v>
      </c>
      <c r="L99" s="54">
        <f t="shared" si="28"/>
        <v>7578</v>
      </c>
    </row>
    <row r="100" spans="1:18" ht="13.35" customHeight="1">
      <c r="A100" s="3" t="s">
        <v>11</v>
      </c>
      <c r="B100" s="60">
        <v>2</v>
      </c>
      <c r="C100" s="49" t="s">
        <v>40</v>
      </c>
      <c r="D100" s="58">
        <f t="shared" ref="D100:K100" si="29">D99+D77+D72+D65</f>
        <v>44635</v>
      </c>
      <c r="E100" s="58">
        <f t="shared" si="29"/>
        <v>35305</v>
      </c>
      <c r="F100" s="58">
        <f t="shared" si="29"/>
        <v>158008</v>
      </c>
      <c r="G100" s="58">
        <f t="shared" si="29"/>
        <v>11958</v>
      </c>
      <c r="H100" s="58">
        <f t="shared" si="29"/>
        <v>155928</v>
      </c>
      <c r="I100" s="58">
        <f t="shared" si="29"/>
        <v>11958</v>
      </c>
      <c r="J100" s="41">
        <f t="shared" si="29"/>
        <v>147517</v>
      </c>
      <c r="K100" s="58">
        <f t="shared" si="29"/>
        <v>29110</v>
      </c>
      <c r="L100" s="58">
        <f>L99+L72+L65+L77</f>
        <v>176627</v>
      </c>
    </row>
    <row r="101" spans="1:18" ht="13.35" customHeight="1">
      <c r="A101" s="45" t="s">
        <v>11</v>
      </c>
      <c r="B101" s="46">
        <v>3454</v>
      </c>
      <c r="C101" s="47" t="s">
        <v>54</v>
      </c>
      <c r="D101" s="57">
        <f t="shared" ref="D101:L101" si="30">D100</f>
        <v>44635</v>
      </c>
      <c r="E101" s="57">
        <f t="shared" si="30"/>
        <v>35305</v>
      </c>
      <c r="F101" s="57">
        <f t="shared" si="30"/>
        <v>158008</v>
      </c>
      <c r="G101" s="57">
        <f t="shared" si="30"/>
        <v>11958</v>
      </c>
      <c r="H101" s="57">
        <f t="shared" si="30"/>
        <v>155928</v>
      </c>
      <c r="I101" s="57">
        <f t="shared" si="30"/>
        <v>11958</v>
      </c>
      <c r="J101" s="42">
        <f t="shared" si="30"/>
        <v>147517</v>
      </c>
      <c r="K101" s="57">
        <f t="shared" ref="K101" si="31">K100</f>
        <v>29110</v>
      </c>
      <c r="L101" s="57">
        <f t="shared" si="30"/>
        <v>176627</v>
      </c>
    </row>
    <row r="102" spans="1:18" ht="13.35" customHeight="1">
      <c r="A102" s="68" t="s">
        <v>11</v>
      </c>
      <c r="B102" s="69"/>
      <c r="C102" s="70" t="s">
        <v>12</v>
      </c>
      <c r="D102" s="57">
        <f t="shared" ref="D102:L102" si="32">D101+D46+D24</f>
        <v>89001</v>
      </c>
      <c r="E102" s="57">
        <f t="shared" si="32"/>
        <v>41575</v>
      </c>
      <c r="F102" s="57">
        <f t="shared" si="32"/>
        <v>3971273</v>
      </c>
      <c r="G102" s="57">
        <f t="shared" si="32"/>
        <v>19284</v>
      </c>
      <c r="H102" s="57">
        <f t="shared" si="32"/>
        <v>3958094</v>
      </c>
      <c r="I102" s="57">
        <f t="shared" si="32"/>
        <v>19284</v>
      </c>
      <c r="J102" s="42">
        <f t="shared" si="32"/>
        <v>3668599</v>
      </c>
      <c r="K102" s="57">
        <f t="shared" si="32"/>
        <v>36436</v>
      </c>
      <c r="L102" s="57">
        <f t="shared" si="32"/>
        <v>3705035</v>
      </c>
    </row>
    <row r="103" spans="1:18" ht="9.9499999999999993" customHeight="1">
      <c r="A103" s="3"/>
      <c r="B103" s="4"/>
      <c r="C103" s="53"/>
      <c r="D103" s="58"/>
      <c r="E103" s="58"/>
      <c r="F103" s="58"/>
      <c r="G103" s="58"/>
      <c r="H103" s="58"/>
      <c r="I103" s="58"/>
      <c r="J103" s="58"/>
      <c r="K103" s="58"/>
      <c r="L103" s="58"/>
    </row>
    <row r="104" spans="1:18" ht="13.35" customHeight="1">
      <c r="C104" s="32" t="s">
        <v>41</v>
      </c>
      <c r="D104" s="58"/>
      <c r="E104" s="58"/>
      <c r="F104" s="58"/>
      <c r="G104" s="58"/>
      <c r="H104" s="58"/>
      <c r="I104" s="58"/>
      <c r="J104" s="58"/>
      <c r="K104" s="58"/>
      <c r="L104" s="58"/>
    </row>
    <row r="105" spans="1:18" ht="25.5">
      <c r="A105" s="3" t="s">
        <v>13</v>
      </c>
      <c r="B105" s="56">
        <v>4575</v>
      </c>
      <c r="C105" s="53" t="s">
        <v>60</v>
      </c>
      <c r="D105" s="58"/>
      <c r="E105" s="58"/>
      <c r="F105" s="58"/>
      <c r="G105" s="58"/>
      <c r="H105" s="58"/>
      <c r="I105" s="58"/>
      <c r="J105" s="58"/>
      <c r="K105" s="58"/>
      <c r="L105" s="58"/>
    </row>
    <row r="106" spans="1:18" ht="13.35" customHeight="1">
      <c r="A106" s="3"/>
      <c r="B106" s="60">
        <v>6</v>
      </c>
      <c r="C106" s="49" t="s">
        <v>49</v>
      </c>
      <c r="D106" s="58"/>
      <c r="E106" s="58"/>
      <c r="F106" s="58"/>
      <c r="G106" s="58"/>
      <c r="H106" s="58"/>
      <c r="I106" s="58"/>
      <c r="J106" s="58"/>
      <c r="K106" s="58"/>
      <c r="L106" s="58"/>
    </row>
    <row r="107" spans="1:18">
      <c r="A107" s="3"/>
      <c r="B107" s="71">
        <v>6.101</v>
      </c>
      <c r="C107" s="53" t="s">
        <v>75</v>
      </c>
      <c r="D107" s="58"/>
      <c r="E107" s="58"/>
      <c r="F107" s="58"/>
      <c r="G107" s="58"/>
      <c r="H107" s="58"/>
      <c r="I107" s="58"/>
      <c r="J107" s="58"/>
      <c r="K107" s="58"/>
      <c r="L107" s="58"/>
    </row>
    <row r="108" spans="1:18" ht="13.35" customHeight="1">
      <c r="A108" s="3"/>
      <c r="B108" s="86" t="s">
        <v>20</v>
      </c>
      <c r="C108" s="99" t="s">
        <v>42</v>
      </c>
      <c r="D108" s="109">
        <v>224861</v>
      </c>
      <c r="E108" s="55">
        <v>0</v>
      </c>
      <c r="F108" s="54">
        <v>251083</v>
      </c>
      <c r="G108" s="55">
        <v>0</v>
      </c>
      <c r="H108" s="109">
        <v>251083</v>
      </c>
      <c r="I108" s="55">
        <v>0</v>
      </c>
      <c r="J108" s="109">
        <v>380000</v>
      </c>
      <c r="K108" s="55">
        <v>0</v>
      </c>
      <c r="L108" s="54">
        <f>SUM(J108:K108)</f>
        <v>380000</v>
      </c>
    </row>
    <row r="109" spans="1:18">
      <c r="A109" s="3" t="s">
        <v>11</v>
      </c>
      <c r="B109" s="71">
        <v>6.101</v>
      </c>
      <c r="C109" s="72" t="s">
        <v>75</v>
      </c>
      <c r="D109" s="54">
        <f t="shared" ref="D109:I112" si="33">D108</f>
        <v>224861</v>
      </c>
      <c r="E109" s="55">
        <f t="shared" si="33"/>
        <v>0</v>
      </c>
      <c r="F109" s="54">
        <f t="shared" si="33"/>
        <v>251083</v>
      </c>
      <c r="G109" s="55">
        <f t="shared" si="33"/>
        <v>0</v>
      </c>
      <c r="H109" s="54">
        <f t="shared" si="33"/>
        <v>251083</v>
      </c>
      <c r="I109" s="55">
        <f t="shared" si="33"/>
        <v>0</v>
      </c>
      <c r="J109" s="54">
        <f t="shared" ref="J109:L112" si="34">J108</f>
        <v>380000</v>
      </c>
      <c r="K109" s="55">
        <f t="shared" si="34"/>
        <v>0</v>
      </c>
      <c r="L109" s="54">
        <f t="shared" si="34"/>
        <v>380000</v>
      </c>
    </row>
    <row r="110" spans="1:18" s="74" customFormat="1">
      <c r="A110" s="45" t="s">
        <v>11</v>
      </c>
      <c r="B110" s="100">
        <v>6</v>
      </c>
      <c r="C110" s="85" t="s">
        <v>49</v>
      </c>
      <c r="D110" s="42">
        <f t="shared" si="33"/>
        <v>224861</v>
      </c>
      <c r="E110" s="43">
        <f t="shared" si="33"/>
        <v>0</v>
      </c>
      <c r="F110" s="42">
        <f t="shared" si="33"/>
        <v>251083</v>
      </c>
      <c r="G110" s="43">
        <f t="shared" si="33"/>
        <v>0</v>
      </c>
      <c r="H110" s="42">
        <f t="shared" si="33"/>
        <v>251083</v>
      </c>
      <c r="I110" s="43">
        <f t="shared" si="33"/>
        <v>0</v>
      </c>
      <c r="J110" s="42">
        <f t="shared" si="34"/>
        <v>380000</v>
      </c>
      <c r="K110" s="43">
        <f t="shared" si="34"/>
        <v>0</v>
      </c>
      <c r="L110" s="42">
        <f t="shared" si="34"/>
        <v>380000</v>
      </c>
      <c r="M110" s="73"/>
      <c r="N110" s="73"/>
      <c r="O110" s="73"/>
      <c r="P110" s="73"/>
      <c r="Q110" s="73"/>
      <c r="R110" s="73"/>
    </row>
    <row r="111" spans="1:18" s="74" customFormat="1" ht="25.5">
      <c r="A111" s="45" t="s">
        <v>11</v>
      </c>
      <c r="B111" s="46">
        <v>4575</v>
      </c>
      <c r="C111" s="47" t="s">
        <v>60</v>
      </c>
      <c r="D111" s="54">
        <f t="shared" si="33"/>
        <v>224861</v>
      </c>
      <c r="E111" s="55">
        <f t="shared" si="33"/>
        <v>0</v>
      </c>
      <c r="F111" s="54">
        <f t="shared" si="33"/>
        <v>251083</v>
      </c>
      <c r="G111" s="55">
        <f t="shared" si="33"/>
        <v>0</v>
      </c>
      <c r="H111" s="54">
        <f t="shared" si="33"/>
        <v>251083</v>
      </c>
      <c r="I111" s="55">
        <f t="shared" si="33"/>
        <v>0</v>
      </c>
      <c r="J111" s="54">
        <f t="shared" si="34"/>
        <v>380000</v>
      </c>
      <c r="K111" s="55">
        <f t="shared" si="34"/>
        <v>0</v>
      </c>
      <c r="L111" s="54">
        <f t="shared" si="34"/>
        <v>380000</v>
      </c>
      <c r="M111" s="73"/>
      <c r="N111" s="73"/>
      <c r="O111" s="73"/>
      <c r="P111" s="73"/>
      <c r="Q111" s="73"/>
      <c r="R111" s="73"/>
    </row>
    <row r="112" spans="1:18">
      <c r="A112" s="68" t="s">
        <v>11</v>
      </c>
      <c r="B112" s="69"/>
      <c r="C112" s="70" t="s">
        <v>41</v>
      </c>
      <c r="D112" s="42">
        <f t="shared" si="33"/>
        <v>224861</v>
      </c>
      <c r="E112" s="43">
        <f t="shared" si="33"/>
        <v>0</v>
      </c>
      <c r="F112" s="42">
        <f t="shared" si="33"/>
        <v>251083</v>
      </c>
      <c r="G112" s="43">
        <f t="shared" si="33"/>
        <v>0</v>
      </c>
      <c r="H112" s="42">
        <f t="shared" si="33"/>
        <v>251083</v>
      </c>
      <c r="I112" s="43">
        <f t="shared" si="33"/>
        <v>0</v>
      </c>
      <c r="J112" s="42">
        <f t="shared" si="34"/>
        <v>380000</v>
      </c>
      <c r="K112" s="43">
        <f t="shared" si="34"/>
        <v>0</v>
      </c>
      <c r="L112" s="42">
        <f t="shared" si="34"/>
        <v>380000</v>
      </c>
    </row>
    <row r="113" spans="1:12">
      <c r="A113" s="68" t="s">
        <v>11</v>
      </c>
      <c r="B113" s="69"/>
      <c r="C113" s="70" t="s">
        <v>4</v>
      </c>
      <c r="D113" s="42">
        <f t="shared" ref="D113:L113" si="35">D102+D112</f>
        <v>313862</v>
      </c>
      <c r="E113" s="42">
        <f t="shared" si="35"/>
        <v>41575</v>
      </c>
      <c r="F113" s="42">
        <f t="shared" si="35"/>
        <v>4222356</v>
      </c>
      <c r="G113" s="42">
        <f t="shared" si="35"/>
        <v>19284</v>
      </c>
      <c r="H113" s="42">
        <f t="shared" si="35"/>
        <v>4209177</v>
      </c>
      <c r="I113" s="42">
        <f t="shared" si="35"/>
        <v>19284</v>
      </c>
      <c r="J113" s="42">
        <f>J102+J112</f>
        <v>4048599</v>
      </c>
      <c r="K113" s="42">
        <f t="shared" ref="K113" si="36">K102+K112</f>
        <v>36436</v>
      </c>
      <c r="L113" s="42">
        <f t="shared" si="35"/>
        <v>4085035</v>
      </c>
    </row>
    <row r="114" spans="1:12">
      <c r="A114" s="3"/>
      <c r="B114" s="4"/>
      <c r="C114" s="77"/>
      <c r="D114" s="58"/>
      <c r="E114" s="75"/>
      <c r="F114" s="58"/>
      <c r="G114" s="58"/>
      <c r="H114" s="58"/>
      <c r="I114" s="58"/>
      <c r="J114" s="58"/>
      <c r="K114" s="58"/>
      <c r="L114" s="58"/>
    </row>
    <row r="115" spans="1:12" s="92" customFormat="1" ht="42.75" customHeight="1">
      <c r="A115" s="90" t="s">
        <v>73</v>
      </c>
      <c r="B115" s="8">
        <v>3451</v>
      </c>
      <c r="C115" s="91" t="s">
        <v>94</v>
      </c>
      <c r="D115" s="67">
        <v>0</v>
      </c>
      <c r="E115" s="67">
        <v>0</v>
      </c>
      <c r="F115" s="66">
        <v>200000</v>
      </c>
      <c r="G115" s="67">
        <v>0</v>
      </c>
      <c r="H115" s="66">
        <v>200000</v>
      </c>
      <c r="I115" s="40">
        <v>0</v>
      </c>
      <c r="J115" s="41">
        <v>350000</v>
      </c>
      <c r="K115" s="40">
        <v>0</v>
      </c>
      <c r="L115" s="41">
        <f>J115</f>
        <v>350000</v>
      </c>
    </row>
    <row r="116" spans="1:12" ht="38.25">
      <c r="A116" s="102" t="s">
        <v>73</v>
      </c>
      <c r="B116" s="103">
        <v>3451</v>
      </c>
      <c r="C116" s="104" t="s">
        <v>108</v>
      </c>
      <c r="D116" s="105">
        <v>0</v>
      </c>
      <c r="E116" s="105">
        <v>0</v>
      </c>
      <c r="F116" s="105">
        <v>0</v>
      </c>
      <c r="G116" s="105">
        <v>0</v>
      </c>
      <c r="H116" s="105">
        <v>0</v>
      </c>
      <c r="I116" s="105">
        <v>0</v>
      </c>
      <c r="J116" s="76">
        <v>500000</v>
      </c>
      <c r="K116" s="105">
        <v>0</v>
      </c>
      <c r="L116" s="41">
        <f t="shared" ref="L116" si="37">J116</f>
        <v>500000</v>
      </c>
    </row>
    <row r="117" spans="1:12">
      <c r="A117" s="3"/>
      <c r="B117" s="87"/>
      <c r="C117" s="74"/>
      <c r="D117" s="105"/>
      <c r="E117" s="105"/>
      <c r="F117" s="105"/>
      <c r="G117" s="105"/>
      <c r="H117" s="105"/>
      <c r="I117" s="105"/>
      <c r="J117" s="76"/>
      <c r="K117" s="76"/>
      <c r="L117" s="76"/>
    </row>
    <row r="118" spans="1:12">
      <c r="A118" s="3"/>
      <c r="B118" s="87"/>
      <c r="C118" s="74"/>
      <c r="D118" s="76"/>
      <c r="E118" s="76"/>
      <c r="F118" s="76"/>
      <c r="G118" s="76"/>
      <c r="H118" s="76"/>
      <c r="I118" s="76"/>
      <c r="J118" s="76"/>
      <c r="K118" s="76"/>
      <c r="L118" s="76"/>
    </row>
  </sheetData>
  <autoFilter ref="A16:L115"/>
  <mergeCells count="11">
    <mergeCell ref="D15:E15"/>
    <mergeCell ref="F15:G15"/>
    <mergeCell ref="H15:I15"/>
    <mergeCell ref="J15:L15"/>
    <mergeCell ref="A1:L1"/>
    <mergeCell ref="A2:K2"/>
    <mergeCell ref="J14:L14"/>
    <mergeCell ref="D14:E14"/>
    <mergeCell ref="F14:G14"/>
    <mergeCell ref="H14:I14"/>
    <mergeCell ref="A9:L9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scale="98" firstPageNumber="6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  <rowBreaks count="1" manualBreakCount="1">
    <brk id="3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dem29</vt:lpstr>
      <vt:lpstr>'dem29'!css</vt:lpstr>
      <vt:lpstr>'dem29'!np</vt:lpstr>
      <vt:lpstr>'dem29'!osap</vt:lpstr>
      <vt:lpstr>'dem29'!osapcap</vt:lpstr>
      <vt:lpstr>'dem29'!Print_Area</vt:lpstr>
      <vt:lpstr>'dem29'!Print_Titles</vt:lpstr>
      <vt:lpstr>'dem29'!ses</vt:lpstr>
      <vt:lpstr>'dem29'!Voted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2016-03-14T16:56:02Z</cp:lastPrinted>
  <dcterms:created xsi:type="dcterms:W3CDTF">2004-06-02T16:23:06Z</dcterms:created>
  <dcterms:modified xsi:type="dcterms:W3CDTF">2016-03-28T07:29:29Z</dcterms:modified>
</cp:coreProperties>
</file>