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0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'dem10'!$A$33:$H$519</definedName>
    <definedName name="_rec1" localSheetId="0">'dem10'!#REF!</definedName>
    <definedName name="_rec2" localSheetId="0">'dem10'!#REF!</definedName>
    <definedName name="_Regression_Int" localSheetId="0" hidden="1">1</definedName>
    <definedName name="cess" localSheetId="0">'dem10'!$D$114:$H$114</definedName>
    <definedName name="debt" localSheetId="0">'dem10'!$D$433:$H$433</definedName>
    <definedName name="debt1" localSheetId="0">'dem10'!$D$494:$H$494</definedName>
    <definedName name="financecharged" localSheetId="0">'dem10'!#REF!</definedName>
    <definedName name="financevoted" localSheetId="0">'dem10'!#REF!</definedName>
    <definedName name="interest" localSheetId="0">'dem10'!$D$219:$H$219</definedName>
    <definedName name="it" localSheetId="0">'dem10'!$D$56:$H$56</definedName>
    <definedName name="loans" localSheetId="0">'dem10'!$D$508:$H$508</definedName>
    <definedName name="lotteries" localSheetId="0">'dem10'!$H$345</definedName>
    <definedName name="lottery" localSheetId="0">'dem10'!A1</definedName>
    <definedName name="lottery1" localSheetId="0">'dem10'!A1</definedName>
    <definedName name="lottery2" localSheetId="0">'dem10'!#REF!</definedName>
    <definedName name="mgs" localSheetId="0">'dem10'!$D$362:$H$362</definedName>
    <definedName name="np" localSheetId="0">'dem10'!#REF!</definedName>
    <definedName name="oas" localSheetId="0">'dem10'!#REF!</definedName>
    <definedName name="pao" localSheetId="0">'dem10'!$D$306:$H$306</definedName>
    <definedName name="penrec" localSheetId="0">'dem10'!$D$517:$H$517</definedName>
    <definedName name="pension" localSheetId="0">'dem10'!$D$335:$H$335</definedName>
    <definedName name="_xlnm.Print_Area" localSheetId="0">'dem10'!$A$1:$H$517</definedName>
    <definedName name="_xlnm.Print_Titles" localSheetId="0">'dem10'!$30:$33</definedName>
    <definedName name="recPAO" localSheetId="0">'dem10'!#REF!</definedName>
    <definedName name="recST" localSheetId="0">'dem10'!#REF!</definedName>
    <definedName name="revise" localSheetId="0">'dem10'!$D$535:$G$535</definedName>
    <definedName name="sgs" localSheetId="0">'dem10'!$D$231:$H$231</definedName>
    <definedName name="sgsrec" localSheetId="0">'dem10'!#REF!</definedName>
    <definedName name="sinking" localSheetId="0">'dem10'!$D$128:$H$128</definedName>
    <definedName name="social" localSheetId="0">'dem10'!$D$378:$H$378</definedName>
    <definedName name="SocialSecurity" localSheetId="0">'dem10'!$D$378:$H$378</definedName>
    <definedName name="st" localSheetId="0">'dem10'!$D$89:$H$89</definedName>
    <definedName name="stamps" localSheetId="0">'dem10'!$D$70:$H$70</definedName>
    <definedName name="strec" localSheetId="0">'dem10'!#REF!</definedName>
    <definedName name="summary" localSheetId="0">'dem10'!$D$527:$G$527</definedName>
    <definedName name="taarec" localSheetId="0">'dem10'!#REF!</definedName>
    <definedName name="Treasuryrec" localSheetId="0">'dem10'!#REF!</definedName>
    <definedName name="Z_239EE218_578E_4317_BEED_14D5D7089E27_.wvu.FilterData" localSheetId="0" hidden="1">'dem10'!$A$1:$H$536</definedName>
    <definedName name="Z_239EE218_578E_4317_BEED_14D5D7089E27_.wvu.PrintArea" localSheetId="0" hidden="1">'dem10'!$A$1:$H$522</definedName>
    <definedName name="Z_239EE218_578E_4317_BEED_14D5D7089E27_.wvu.PrintTitles" localSheetId="0" hidden="1">'dem10'!$30:$33</definedName>
    <definedName name="Z_302A3EA3_AE96_11D5_A646_0050BA3D7AFD_.wvu.FilterData" localSheetId="0" hidden="1">'dem10'!$A$1:$H$536</definedName>
    <definedName name="Z_302A3EA3_AE96_11D5_A646_0050BA3D7AFD_.wvu.PrintArea" localSheetId="0" hidden="1">'dem10'!$A$1:$H$522</definedName>
    <definedName name="Z_302A3EA3_AE96_11D5_A646_0050BA3D7AFD_.wvu.PrintTitles" localSheetId="0" hidden="1">'dem10'!$30:$33</definedName>
    <definedName name="Z_36DBA021_0ECB_11D4_8064_004005726899_.wvu.PrintTitles" localSheetId="0" hidden="1">'dem10'!$30:$33</definedName>
    <definedName name="Z_93EBE921_AE91_11D5_8685_004005726899_.wvu.PrintArea" localSheetId="0" hidden="1">'dem10'!$A$1:$H$514</definedName>
    <definedName name="Z_93EBE921_AE91_11D5_8685_004005726899_.wvu.PrintTitles" localSheetId="0" hidden="1">'dem10'!$30:$33</definedName>
    <definedName name="Z_94DA79C1_0FDE_11D5_9579_000021DAEEA2_.wvu.PrintArea" localSheetId="0" hidden="1">'dem10'!$A$1:$H$514</definedName>
    <definedName name="Z_94DA79C1_0FDE_11D5_9579_000021DAEEA2_.wvu.PrintTitles" localSheetId="0" hidden="1">'dem10'!$30:$33</definedName>
    <definedName name="Z_C868F8C3_16D7_11D5_A68D_81D6213F5331_.wvu.PrintTitles" localSheetId="0" hidden="1">'dem10'!$30:$33</definedName>
    <definedName name="Z_E5DF37BD_125C_11D5_8DC4_D0F5D88B3549_.wvu.PrintArea" localSheetId="0" hidden="1">'dem10'!$A$1:$H$514</definedName>
    <definedName name="Z_E5DF37BD_125C_11D5_8DC4_D0F5D88B3549_.wvu.PrintTitles" localSheetId="0" hidden="1">'dem10'!$30:$33</definedName>
    <definedName name="Z_F8ADACC1_164E_11D6_B603_000021DAEEA2_.wvu.PrintArea" localSheetId="0" hidden="1">'dem10'!$A$1:$H$514</definedName>
    <definedName name="Z_F8ADACC1_164E_11D6_B603_000021DAEEA2_.wvu.PrintTitles" localSheetId="0" hidden="1">'dem10'!$30:$33</definedName>
  </definedNames>
  <calcPr calcId="125725"/>
</workbook>
</file>

<file path=xl/calcChain.xml><?xml version="1.0" encoding="utf-8"?>
<calcChain xmlns="http://schemas.openxmlformats.org/spreadsheetml/2006/main">
  <c r="G349" i="4"/>
  <c r="F349"/>
  <c r="E349"/>
  <c r="D349"/>
  <c r="G229" l="1"/>
  <c r="F229"/>
  <c r="D229"/>
  <c r="E229"/>
  <c r="D357" l="1"/>
  <c r="E357"/>
  <c r="F357"/>
  <c r="G357"/>
  <c r="G106"/>
  <c r="G99"/>
  <c r="F106"/>
  <c r="F99"/>
  <c r="E106"/>
  <c r="D106"/>
  <c r="E99"/>
  <c r="D99"/>
  <c r="G507"/>
  <c r="F507"/>
  <c r="E507"/>
  <c r="D507"/>
  <c r="G506"/>
  <c r="F506"/>
  <c r="E506"/>
  <c r="D506"/>
  <c r="G500"/>
  <c r="G501" s="1"/>
  <c r="F500"/>
  <c r="F501" s="1"/>
  <c r="E500"/>
  <c r="E501" s="1"/>
  <c r="D500"/>
  <c r="D501" s="1"/>
  <c r="G492"/>
  <c r="F492"/>
  <c r="E492"/>
  <c r="D492"/>
  <c r="G486"/>
  <c r="F486"/>
  <c r="E486"/>
  <c r="D486"/>
  <c r="G482"/>
  <c r="F482"/>
  <c r="E482"/>
  <c r="D482"/>
  <c r="G475"/>
  <c r="G476" s="1"/>
  <c r="G477" s="1"/>
  <c r="F475"/>
  <c r="F476" s="1"/>
  <c r="F477" s="1"/>
  <c r="E475"/>
  <c r="E476" s="1"/>
  <c r="E477" s="1"/>
  <c r="D475"/>
  <c r="D476" s="1"/>
  <c r="D477" s="1"/>
  <c r="G468"/>
  <c r="G469" s="1"/>
  <c r="F468"/>
  <c r="F469" s="1"/>
  <c r="E468"/>
  <c r="E469" s="1"/>
  <c r="D468"/>
  <c r="D469" s="1"/>
  <c r="G460"/>
  <c r="G461" s="1"/>
  <c r="G462" s="1"/>
  <c r="G463" s="1"/>
  <c r="F460"/>
  <c r="F461" s="1"/>
  <c r="F462" s="1"/>
  <c r="F463" s="1"/>
  <c r="E460"/>
  <c r="E461" s="1"/>
  <c r="E462" s="1"/>
  <c r="E463" s="1"/>
  <c r="D460"/>
  <c r="D461" s="1"/>
  <c r="D462" s="1"/>
  <c r="D463" s="1"/>
  <c r="G452"/>
  <c r="F452"/>
  <c r="E452"/>
  <c r="D452"/>
  <c r="G448"/>
  <c r="F448"/>
  <c r="E448"/>
  <c r="D448"/>
  <c r="G440"/>
  <c r="G441" s="1"/>
  <c r="G442" s="1"/>
  <c r="F440"/>
  <c r="F441" s="1"/>
  <c r="F442" s="1"/>
  <c r="E440"/>
  <c r="E441" s="1"/>
  <c r="E442" s="1"/>
  <c r="D440"/>
  <c r="D441" s="1"/>
  <c r="D442" s="1"/>
  <c r="G432"/>
  <c r="F432"/>
  <c r="E432"/>
  <c r="D432"/>
  <c r="G426"/>
  <c r="F426"/>
  <c r="E426"/>
  <c r="D426"/>
  <c r="G422"/>
  <c r="F422"/>
  <c r="E422"/>
  <c r="D422"/>
  <c r="G417"/>
  <c r="F417"/>
  <c r="E417"/>
  <c r="D417"/>
  <c r="G412"/>
  <c r="F412"/>
  <c r="E412"/>
  <c r="D412"/>
  <c r="G406"/>
  <c r="G407" s="1"/>
  <c r="F406"/>
  <c r="F407" s="1"/>
  <c r="E406"/>
  <c r="E407" s="1"/>
  <c r="D406"/>
  <c r="D407" s="1"/>
  <c r="G400"/>
  <c r="G401" s="1"/>
  <c r="F400"/>
  <c r="F401" s="1"/>
  <c r="E400"/>
  <c r="E401" s="1"/>
  <c r="D400"/>
  <c r="D401" s="1"/>
  <c r="G394"/>
  <c r="G395" s="1"/>
  <c r="F394"/>
  <c r="F395" s="1"/>
  <c r="E394"/>
  <c r="E395" s="1"/>
  <c r="D394"/>
  <c r="D395" s="1"/>
  <c r="G388"/>
  <c r="G389" s="1"/>
  <c r="F388"/>
  <c r="F389" s="1"/>
  <c r="E388"/>
  <c r="E389" s="1"/>
  <c r="D388"/>
  <c r="D389" s="1"/>
  <c r="G375"/>
  <c r="G376" s="1"/>
  <c r="F375"/>
  <c r="F376" s="1"/>
  <c r="E375"/>
  <c r="E376" s="1"/>
  <c r="D375"/>
  <c r="D376" s="1"/>
  <c r="G369"/>
  <c r="G370" s="1"/>
  <c r="F369"/>
  <c r="F370" s="1"/>
  <c r="E369"/>
  <c r="E370" s="1"/>
  <c r="D369"/>
  <c r="D370" s="1"/>
  <c r="G361"/>
  <c r="F361"/>
  <c r="E361"/>
  <c r="D361"/>
  <c r="G344"/>
  <c r="G345" s="1"/>
  <c r="F344"/>
  <c r="F345" s="1"/>
  <c r="E344"/>
  <c r="E345" s="1"/>
  <c r="D344"/>
  <c r="D345" s="1"/>
  <c r="G333"/>
  <c r="F333"/>
  <c r="E333"/>
  <c r="D333"/>
  <c r="G329"/>
  <c r="F329"/>
  <c r="E329"/>
  <c r="D329"/>
  <c r="G325"/>
  <c r="F325"/>
  <c r="E325"/>
  <c r="D325"/>
  <c r="G321"/>
  <c r="F321"/>
  <c r="E321"/>
  <c r="D321"/>
  <c r="G316"/>
  <c r="F316"/>
  <c r="E316"/>
  <c r="D316"/>
  <c r="G312"/>
  <c r="F312"/>
  <c r="E312"/>
  <c r="D312"/>
  <c r="G303"/>
  <c r="G304" s="1"/>
  <c r="F303"/>
  <c r="F304" s="1"/>
  <c r="E303"/>
  <c r="E304" s="1"/>
  <c r="D303"/>
  <c r="D304" s="1"/>
  <c r="G298"/>
  <c r="G305" s="1"/>
  <c r="F298"/>
  <c r="F305" s="1"/>
  <c r="E298"/>
  <c r="E305" s="1"/>
  <c r="D298"/>
  <c r="D305" s="1"/>
  <c r="G293"/>
  <c r="F293"/>
  <c r="E293"/>
  <c r="D293"/>
  <c r="G285"/>
  <c r="F285"/>
  <c r="E285"/>
  <c r="D285"/>
  <c r="G279"/>
  <c r="F279"/>
  <c r="E279"/>
  <c r="D279"/>
  <c r="G273"/>
  <c r="F273"/>
  <c r="E273"/>
  <c r="D273"/>
  <c r="G267"/>
  <c r="F267"/>
  <c r="E267"/>
  <c r="D267"/>
  <c r="G261"/>
  <c r="F261"/>
  <c r="E261"/>
  <c r="D261"/>
  <c r="G252"/>
  <c r="F252"/>
  <c r="E252"/>
  <c r="D252"/>
  <c r="G246"/>
  <c r="F246"/>
  <c r="E246"/>
  <c r="D246"/>
  <c r="G240"/>
  <c r="F240"/>
  <c r="E240"/>
  <c r="D240"/>
  <c r="G230"/>
  <c r="G231" s="1"/>
  <c r="F230"/>
  <c r="F231" s="1"/>
  <c r="E230"/>
  <c r="E231" s="1"/>
  <c r="D230"/>
  <c r="D231" s="1"/>
  <c r="G217"/>
  <c r="F217"/>
  <c r="E217"/>
  <c r="D217"/>
  <c r="G211"/>
  <c r="G212" s="1"/>
  <c r="F211"/>
  <c r="F212" s="1"/>
  <c r="E211"/>
  <c r="E212" s="1"/>
  <c r="D211"/>
  <c r="D212" s="1"/>
  <c r="G205"/>
  <c r="G206" s="1"/>
  <c r="F205"/>
  <c r="F206" s="1"/>
  <c r="E205"/>
  <c r="E206" s="1"/>
  <c r="D205"/>
  <c r="D206" s="1"/>
  <c r="G198"/>
  <c r="G199" s="1"/>
  <c r="F198"/>
  <c r="F199" s="1"/>
  <c r="E198"/>
  <c r="E199" s="1"/>
  <c r="D198"/>
  <c r="D199" s="1"/>
  <c r="G189"/>
  <c r="F189"/>
  <c r="E189"/>
  <c r="D189"/>
  <c r="G188"/>
  <c r="F188"/>
  <c r="E188"/>
  <c r="D188"/>
  <c r="G182"/>
  <c r="G183" s="1"/>
  <c r="F182"/>
  <c r="F183" s="1"/>
  <c r="E182"/>
  <c r="E183" s="1"/>
  <c r="D182"/>
  <c r="D183" s="1"/>
  <c r="G176"/>
  <c r="G177" s="1"/>
  <c r="F176"/>
  <c r="F177" s="1"/>
  <c r="E176"/>
  <c r="E177" s="1"/>
  <c r="D176"/>
  <c r="D177" s="1"/>
  <c r="G168"/>
  <c r="F168"/>
  <c r="E168"/>
  <c r="D168"/>
  <c r="G164"/>
  <c r="F164"/>
  <c r="E164"/>
  <c r="D164"/>
  <c r="G160"/>
  <c r="F160"/>
  <c r="E160"/>
  <c r="D160"/>
  <c r="G156"/>
  <c r="F156"/>
  <c r="E156"/>
  <c r="D156"/>
  <c r="G152"/>
  <c r="F152"/>
  <c r="E152"/>
  <c r="D152"/>
  <c r="G148"/>
  <c r="F148"/>
  <c r="E148"/>
  <c r="D148"/>
  <c r="G144"/>
  <c r="F144"/>
  <c r="E144"/>
  <c r="D144"/>
  <c r="G139"/>
  <c r="F139"/>
  <c r="E139"/>
  <c r="D139"/>
  <c r="G135"/>
  <c r="F135"/>
  <c r="E135"/>
  <c r="D135"/>
  <c r="G127"/>
  <c r="G128" s="1"/>
  <c r="F127"/>
  <c r="F128" s="1"/>
  <c r="E127"/>
  <c r="E128" s="1"/>
  <c r="D127"/>
  <c r="D128" s="1"/>
  <c r="G126"/>
  <c r="F126"/>
  <c r="E126"/>
  <c r="D126"/>
  <c r="G120"/>
  <c r="F120"/>
  <c r="E120"/>
  <c r="D120"/>
  <c r="G119"/>
  <c r="F119"/>
  <c r="E119"/>
  <c r="D119"/>
  <c r="G114"/>
  <c r="F114"/>
  <c r="E114"/>
  <c r="D114"/>
  <c r="G113"/>
  <c r="F113"/>
  <c r="E113"/>
  <c r="D113"/>
  <c r="G87"/>
  <c r="F87"/>
  <c r="E87"/>
  <c r="D87"/>
  <c r="G80"/>
  <c r="F80"/>
  <c r="E80"/>
  <c r="D80"/>
  <c r="G68"/>
  <c r="G69" s="1"/>
  <c r="F68"/>
  <c r="F69" s="1"/>
  <c r="E68"/>
  <c r="E69" s="1"/>
  <c r="D68"/>
  <c r="D69" s="1"/>
  <c r="G62"/>
  <c r="G63" s="1"/>
  <c r="F62"/>
  <c r="F63" s="1"/>
  <c r="E62"/>
  <c r="E63" s="1"/>
  <c r="D62"/>
  <c r="D63" s="1"/>
  <c r="G54"/>
  <c r="F54"/>
  <c r="E54"/>
  <c r="D54"/>
  <c r="G53"/>
  <c r="F53"/>
  <c r="E53"/>
  <c r="D53"/>
  <c r="G48"/>
  <c r="F48"/>
  <c r="E48"/>
  <c r="D48"/>
  <c r="G42"/>
  <c r="F42"/>
  <c r="E42"/>
  <c r="D42"/>
  <c r="G253" l="1"/>
  <c r="G254" s="1"/>
  <c r="G508"/>
  <c r="G511" s="1"/>
  <c r="E508"/>
  <c r="E511" s="1"/>
  <c r="F88"/>
  <c r="F89" s="1"/>
  <c r="G427"/>
  <c r="G433" s="1"/>
  <c r="D453"/>
  <c r="G453"/>
  <c r="F508"/>
  <c r="F511" s="1"/>
  <c r="G88"/>
  <c r="G89" s="1"/>
  <c r="D334"/>
  <c r="D335" s="1"/>
  <c r="F334"/>
  <c r="F335" s="1"/>
  <c r="E107"/>
  <c r="E108" s="1"/>
  <c r="E213"/>
  <c r="E218" s="1"/>
  <c r="D107"/>
  <c r="D108" s="1"/>
  <c r="E493"/>
  <c r="G55"/>
  <c r="G56" s="1"/>
  <c r="D88"/>
  <c r="D89" s="1"/>
  <c r="E286"/>
  <c r="F427"/>
  <c r="F433" s="1"/>
  <c r="G213"/>
  <c r="G218" s="1"/>
  <c r="F55"/>
  <c r="F56" s="1"/>
  <c r="E453"/>
  <c r="D427"/>
  <c r="D433" s="1"/>
  <c r="F453"/>
  <c r="F253"/>
  <c r="F254" s="1"/>
  <c r="F70"/>
  <c r="F107"/>
  <c r="F108" s="1"/>
  <c r="G107"/>
  <c r="G108" s="1"/>
  <c r="E70"/>
  <c r="D508"/>
  <c r="D511" s="1"/>
  <c r="E55"/>
  <c r="E56" s="1"/>
  <c r="E253"/>
  <c r="E254" s="1"/>
  <c r="D55"/>
  <c r="D56" s="1"/>
  <c r="E362"/>
  <c r="D377"/>
  <c r="D378" s="1"/>
  <c r="D70"/>
  <c r="D169"/>
  <c r="D170" s="1"/>
  <c r="D190"/>
  <c r="F190"/>
  <c r="D213"/>
  <c r="D218" s="1"/>
  <c r="G334"/>
  <c r="G335" s="1"/>
  <c r="E169"/>
  <c r="E170" s="1"/>
  <c r="E190"/>
  <c r="E88"/>
  <c r="E89" s="1"/>
  <c r="G286"/>
  <c r="G306" s="1"/>
  <c r="F286"/>
  <c r="D362"/>
  <c r="G362"/>
  <c r="E427"/>
  <c r="E433" s="1"/>
  <c r="D493"/>
  <c r="D494" s="1"/>
  <c r="G493"/>
  <c r="G494" s="1"/>
  <c r="F377"/>
  <c r="F378" s="1"/>
  <c r="G190"/>
  <c r="F213"/>
  <c r="F218" s="1"/>
  <c r="F362"/>
  <c r="F169"/>
  <c r="F170" s="1"/>
  <c r="F493"/>
  <c r="D286"/>
  <c r="E334"/>
  <c r="E335" s="1"/>
  <c r="G377"/>
  <c r="G378" s="1"/>
  <c r="G169"/>
  <c r="G170" s="1"/>
  <c r="D253"/>
  <c r="D254" s="1"/>
  <c r="G70"/>
  <c r="E377"/>
  <c r="E378" s="1"/>
  <c r="E494" l="1"/>
  <c r="E510" s="1"/>
  <c r="D306"/>
  <c r="F306"/>
  <c r="E306"/>
  <c r="G509"/>
  <c r="F494"/>
  <c r="F510" s="1"/>
  <c r="D219"/>
  <c r="D380" s="1"/>
  <c r="D513" s="1"/>
  <c r="E219"/>
  <c r="D509"/>
  <c r="D510"/>
  <c r="G219"/>
  <c r="G380" s="1"/>
  <c r="G513" s="1"/>
  <c r="F219"/>
  <c r="F380" s="1"/>
  <c r="G510"/>
  <c r="E509" l="1"/>
  <c r="E380"/>
  <c r="E513" s="1"/>
  <c r="F509"/>
  <c r="F513"/>
  <c r="G379"/>
  <c r="G381" s="1"/>
  <c r="E379"/>
  <c r="D379"/>
  <c r="D381" s="1"/>
  <c r="F379"/>
  <c r="F381" s="1"/>
  <c r="E381" l="1"/>
  <c r="F512"/>
  <c r="F514" s="1"/>
  <c r="E512"/>
  <c r="E514" s="1"/>
  <c r="G512"/>
  <c r="G514" s="1"/>
  <c r="D512"/>
  <c r="D514" s="1"/>
</calcChain>
</file>

<file path=xl/comments1.xml><?xml version="1.0" encoding="utf-8"?>
<comments xmlns="http://schemas.openxmlformats.org/spreadsheetml/2006/main">
  <authors>
    <author>sonam</author>
  </authors>
  <commentList>
    <comment ref="A296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to confirm new head</t>
        </r>
      </text>
    </comment>
  </commentList>
</comments>
</file>

<file path=xl/sharedStrings.xml><?xml version="1.0" encoding="utf-8"?>
<sst xmlns="http://schemas.openxmlformats.org/spreadsheetml/2006/main" count="741" uniqueCount="285">
  <si>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</si>
  <si>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</si>
  <si>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</si>
  <si>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</si>
  <si>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</si>
  <si>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</si>
  <si>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</si>
  <si>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</si>
  <si>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</si>
  <si>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</si>
  <si>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</si>
  <si>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</si>
  <si>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</si>
  <si>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</si>
  <si>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</si>
  <si>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</si>
  <si>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</si>
  <si>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</si>
  <si>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</si>
  <si>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</si>
  <si>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</si>
  <si>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</si>
  <si>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</si>
  <si>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</si>
  <si>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</si>
  <si>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</si>
  <si>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</si>
  <si>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</si>
  <si>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</si>
  <si>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</si>
  <si>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</si>
  <si>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</si>
  <si>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</si>
  <si>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</si>
  <si>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</si>
  <si>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</si>
  <si>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</si>
  <si>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</si>
  <si>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</si>
  <si>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</si>
  <si>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</si>
  <si>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</si>
  <si>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</si>
  <si>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</si>
  <si>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</si>
  <si>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</si>
  <si>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</si>
  <si>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</si>
  <si>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</si>
  <si>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</si>
  <si>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</si>
  <si>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</si>
  <si>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</si>
  <si>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</si>
  <si>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</si>
  <si>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</si>
  <si>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</si>
  <si>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</si>
  <si>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</si>
  <si>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</si>
  <si>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</si>
  <si>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</si>
  <si>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</si>
  <si>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</si>
  <si>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</si>
  <si>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</si>
  <si>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</si>
  <si>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</si>
  <si>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</si>
  <si>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</si>
  <si>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</si>
  <si>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</si>
  <si>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</si>
  <si>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</si>
  <si>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</si>
  <si>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</si>
  <si>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</si>
  <si>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</si>
  <si>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</si>
  <si>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</si>
  <si>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</si>
  <si>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</si>
  <si>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Others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</si>
  <si>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</si>
  <si>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</si>
  <si>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</si>
  <si>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</si>
  <si>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</si>
  <si>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</si>
  <si>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</si>
  <si>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</si>
  <si>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</si>
  <si>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</si>
  <si>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</si>
  <si>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</si>
  <si>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</si>
  <si>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</si>
  <si>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</si>
  <si>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</si>
  <si>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</si>
  <si>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</si>
  <si>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</si>
  <si>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</si>
  <si>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</si>
  <si>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</si>
  <si>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</si>
  <si>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</si>
  <si>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</si>
  <si>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</si>
  <si>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</si>
  <si>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</si>
  <si>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</si>
  <si>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</si>
  <si>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</si>
  <si>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</si>
  <si>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</si>
  <si>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</si>
  <si>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</si>
  <si>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</si>
  <si>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</si>
  <si>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</si>
  <si>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</si>
  <si>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</si>
  <si>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</si>
  <si>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</si>
  <si>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</si>
  <si>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</si>
  <si>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</si>
  <si>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</si>
  <si>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</si>
  <si>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</si>
  <si>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</si>
  <si>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Pension and Awards in consideration of Distinguished Services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</si>
  <si>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</si>
  <si>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</si>
  <si>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</si>
  <si>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</si>
  <si>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</si>
  <si>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</si>
  <si>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</si>
  <si>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</si>
  <si>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</si>
  <si>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</si>
  <si>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</si>
  <si>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</si>
  <si>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</si>
  <si>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</si>
  <si>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</si>
  <si>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</si>
  <si>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</si>
  <si>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</si>
  <si>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</si>
  <si>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</si>
  <si>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</si>
  <si>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</si>
  <si>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</si>
  <si>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</si>
  <si>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</si>
  <si>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31.65.56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</si>
  <si>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</si>
  <si>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</si>
  <si>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</si>
  <si>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</si>
  <si>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</si>
  <si>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</si>
  <si>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</si>
  <si>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</si>
  <si>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</si>
  <si>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</si>
  <si>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</si>
  <si>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</si>
  <si>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</si>
  <si>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</si>
  <si>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</si>
  <si>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</si>
  <si>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</si>
  <si>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</si>
  <si>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</si>
  <si>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</si>
  <si>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</si>
  <si>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</si>
  <si>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II. Details of the estimates and the heads under which this grant will be accounted for:</t>
  </si>
  <si>
    <t>Interest on Defined Contribution Pension Scheme</t>
  </si>
  <si>
    <t>A - General Services (b) Fiscal Services</t>
  </si>
  <si>
    <t>F - Loans and Advances</t>
  </si>
  <si>
    <t>E - Public Debt</t>
  </si>
  <si>
    <t>Taxes on Sales, Trade etc</t>
  </si>
  <si>
    <t>Sikkim State Government Employees Group Insurance Scheme.</t>
  </si>
  <si>
    <t>Loan for Housing</t>
  </si>
  <si>
    <t>B - Social Services  (g) Social Welfare &amp; Nutrition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</si>
  <si>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</si>
  <si>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</si>
  <si>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</si>
  <si>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</si>
  <si>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</si>
  <si>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</si>
  <si>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</si>
  <si>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</si>
  <si>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</si>
  <si>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Loans from Centrally Sponsored Plan Schemes</t>
  </si>
  <si>
    <t>Pension and Awards in consideration of 
Distinguished Services</t>
  </si>
  <si>
    <t>Loan from National Co-operative Development Corporation</t>
  </si>
  <si>
    <t>Loans for Co-operatives</t>
  </si>
  <si>
    <t>Marginal Money Assistance</t>
  </si>
  <si>
    <t>64.00.45</t>
  </si>
  <si>
    <t>Special Power Bonds</t>
  </si>
  <si>
    <t>(In Thousands of Rupees)</t>
  </si>
  <si>
    <t>Bank Over Draft</t>
  </si>
  <si>
    <t xml:space="preserve">Office Expenses </t>
  </si>
  <si>
    <t>Interest on State Plan Loans Consolidated in terms of recommendations of the 12th Finance Commission</t>
  </si>
  <si>
    <t>Loans from NSSF</t>
  </si>
  <si>
    <t>Repayment of borrowings</t>
  </si>
  <si>
    <t>65.00.56</t>
  </si>
  <si>
    <t>State Plan Loans consolidated in terms of recommendations of the 12th Finance Commission</t>
  </si>
  <si>
    <t>Directorate of Accounts &amp; Treasuries</t>
  </si>
  <si>
    <t>Interest on Insurance and Pension Fund</t>
  </si>
  <si>
    <t>Rec</t>
  </si>
  <si>
    <t>Central Record Keeping Agency Charges</t>
  </si>
  <si>
    <t>42.00.50</t>
  </si>
  <si>
    <t>Treasury Computerisation (SIFMS)</t>
  </si>
  <si>
    <t>Pensions and Other Retirement Benefits, 01.911-Recoveries of overpayment</t>
  </si>
  <si>
    <t>62.43.81</t>
  </si>
  <si>
    <t>Life Insurance Corporation of India</t>
  </si>
  <si>
    <t>Market Loan</t>
  </si>
  <si>
    <t>National E-governance Action Plan (NeGAP)</t>
  </si>
  <si>
    <t>Special Securities issued to National 
Small Savings Fund of the Central 
Government</t>
  </si>
  <si>
    <t>Other Fiscal Services</t>
  </si>
  <si>
    <t>Share of Pre-Operative Expenses, Corpus Fund and Advance User Charges</t>
  </si>
  <si>
    <t>Centrally Sponsored Schemes</t>
  </si>
  <si>
    <t>Other Loans for States/Union Territory with Legislature Schemes</t>
  </si>
  <si>
    <t>00.00.58</t>
  </si>
  <si>
    <t>Repayment of State Plan Loans consolidated in terms of recommendations of the 12th Finance Commission</t>
  </si>
  <si>
    <t>00.00.59</t>
  </si>
  <si>
    <t>Schemes of North Eastern Council</t>
  </si>
  <si>
    <t>National e-governance Action Plan (NeGAP)</t>
  </si>
  <si>
    <t>Mission Mode Project (Central Share)</t>
  </si>
  <si>
    <t>National E-Governance Action Plan (Ne-GAP)</t>
  </si>
  <si>
    <t>Mission Mode Project (State Share)</t>
  </si>
  <si>
    <t>62.82.81</t>
  </si>
  <si>
    <t>Computerisation of Commercial Taxes</t>
  </si>
  <si>
    <t>Collection Charges - Taxes on Professions, Trades, Callings and Employment</t>
  </si>
  <si>
    <t>Other Taxes and Duties on Commodities &amp; Services</t>
  </si>
  <si>
    <t>Appropriation for Reduction or Avoidance of Debt (Charged)</t>
  </si>
  <si>
    <t>Interest on Small Savings, Provident Funds, etc.</t>
  </si>
  <si>
    <t>Pension, Group Insurance &amp; Provident Fund</t>
  </si>
  <si>
    <t>Superannuation and Retirement Allowances</t>
  </si>
  <si>
    <t>Superannuation &amp; Retirement Allowances</t>
  </si>
  <si>
    <t>Other Charges (Includes Commission to Bank)</t>
  </si>
  <si>
    <t>Loans from Life Insurance Corporation of India</t>
  </si>
  <si>
    <t>Loans for Centrally Sponsored Plan Schemes</t>
  </si>
  <si>
    <t>House Building Advances to A.I.S. Officer</t>
  </si>
  <si>
    <t>Motor Conveyance to State Govt. Employees</t>
  </si>
  <si>
    <t>Local Fund Audit</t>
  </si>
  <si>
    <t>Gallantry Award for Distinguished Services</t>
  </si>
  <si>
    <t>Goods and Services Tax Network (GSTN) : Special Purpose Vehicle (SPV)</t>
  </si>
  <si>
    <t>Internal Debt of the State Government                                                   (Charged)</t>
  </si>
  <si>
    <t>National Co-operative Development                                          Corporation</t>
  </si>
  <si>
    <t>National Co-operative Development                                               Corporation</t>
  </si>
  <si>
    <t xml:space="preserve">   </t>
  </si>
  <si>
    <t>Collection of Taxes on Income and                                       Expenditure</t>
  </si>
  <si>
    <t>Budget Estimate</t>
  </si>
  <si>
    <t>I.  Estimate of the amount required in the year ending 31st March, 2019 to defray the charges in respect of Finance, Revenue and Expenditure</t>
  </si>
  <si>
    <t>Revised Estimate</t>
  </si>
  <si>
    <t xml:space="preserve"> 2017-18</t>
  </si>
  <si>
    <t>Collection Charges under State Goods and Services Tax</t>
  </si>
  <si>
    <t>Treasury &amp; Accounts Administration, 00.911-Recoveries of overpayment</t>
  </si>
  <si>
    <t>10.00.42</t>
  </si>
  <si>
    <t xml:space="preserve">  Special Development Fund ( Lottery)</t>
  </si>
  <si>
    <t>61.00.72</t>
  </si>
  <si>
    <t>Lump sum provision for revision of Pay &amp; Allowances</t>
  </si>
  <si>
    <t>Special Securities issued to National Small Savings Fund of the Central Government</t>
  </si>
  <si>
    <t>Internal Debt of the State Government (Charged)</t>
  </si>
  <si>
    <t xml:space="preserve">               Actuals</t>
  </si>
  <si>
    <t xml:space="preserve">               2016-17</t>
  </si>
  <si>
    <t>Collection Charges under State Goods and Services 
Tax</t>
  </si>
  <si>
    <t>Interest on Special Central Government Securities, Issued to NSSF Against Reinvestment of Sums Received on Redemption of Special Central/State Government
 Securities</t>
  </si>
  <si>
    <t>Interest on Loans for State/ Union Territory Plan 
Schemes</t>
  </si>
  <si>
    <t>Repayment of Borrowings of Modernisation of Police 
Force</t>
  </si>
  <si>
    <t>Other Social Security &amp; Welfare Programme</t>
  </si>
  <si>
    <t>Sikkim Government Servant's Contributory Pension 
Scheme</t>
  </si>
  <si>
    <t>State Govt. Contribution towards Contributory Pension 
Fund</t>
  </si>
  <si>
    <t xml:space="preserve">                                                         DEMAND NO. 10</t>
  </si>
  <si>
    <t xml:space="preserve">                                                      FINANCE, REVENUE AND EXPENDITURE</t>
  </si>
  <si>
    <t>Transfer to Special Development Fund (Lottery)</t>
  </si>
  <si>
    <t xml:space="preserve"> 2018-19</t>
  </si>
</sst>
</file>

<file path=xl/styles.xml><?xml version="1.0" encoding="utf-8"?>
<styleSheet xmlns="http://schemas.openxmlformats.org/spreadsheetml/2006/main">
  <numFmts count="17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##"/>
    <numFmt numFmtId="169" formatCode="00000#"/>
    <numFmt numFmtId="170" formatCode="00.00.##"/>
    <numFmt numFmtId="171" formatCode="00.###"/>
    <numFmt numFmtId="172" formatCode="00.#00"/>
    <numFmt numFmtId="173" formatCode="0#.###"/>
    <numFmt numFmtId="174" formatCode="00.##"/>
    <numFmt numFmtId="175" formatCode="0#.#00"/>
    <numFmt numFmtId="176" formatCode="0#.000"/>
    <numFmt numFmtId="177" formatCode="00.0#0"/>
    <numFmt numFmtId="178" formatCode="_-* #,##0.00\ _k_r_-;\-* #,##0.00\ _k_r_-;_-* &quot;-&quot;??\ _k_r_-;_-@_-"/>
    <numFmt numFmtId="179" formatCode="_(* #,##0_);_(* \(#,##0\);_(* &quot;-&quot;??_);_(@_)"/>
    <numFmt numFmtId="180" formatCode="00.##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</cellStyleXfs>
  <cellXfs count="285">
    <xf numFmtId="0" fontId="0" fillId="0" borderId="0" xfId="0"/>
    <xf numFmtId="0" fontId="5" fillId="2" borderId="0" xfId="6" applyFont="1" applyFill="1"/>
    <xf numFmtId="0" fontId="5" fillId="2" borderId="0" xfId="6" applyFont="1" applyFill="1" applyBorder="1"/>
    <xf numFmtId="0" fontId="5" fillId="2" borderId="0" xfId="6" applyFont="1" applyFill="1" applyAlignment="1">
      <alignment horizontal="left"/>
    </xf>
    <xf numFmtId="0" fontId="8" fillId="2" borderId="0" xfId="6" applyFont="1" applyFill="1"/>
    <xf numFmtId="0" fontId="5" fillId="2" borderId="0" xfId="6" applyFont="1" applyFill="1" applyAlignment="1">
      <alignment vertical="top"/>
    </xf>
    <xf numFmtId="0" fontId="5" fillId="2" borderId="0" xfId="6" applyFont="1" applyFill="1" applyAlignment="1"/>
    <xf numFmtId="0" fontId="7" fillId="0" borderId="0" xfId="6" applyFont="1" applyFill="1" applyAlignment="1" applyProtection="1">
      <alignment horizontal="left" vertical="top" wrapText="1"/>
    </xf>
    <xf numFmtId="0" fontId="7" fillId="0" borderId="0" xfId="6" applyFont="1" applyFill="1" applyBorder="1" applyAlignment="1" applyProtection="1">
      <alignment horizontal="left" vertical="top" wrapText="1"/>
    </xf>
    <xf numFmtId="0" fontId="5" fillId="0" borderId="0" xfId="6" applyFont="1" applyFill="1"/>
    <xf numFmtId="164" fontId="5" fillId="0" borderId="1" xfId="1" applyFont="1" applyFill="1" applyBorder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Protection="1"/>
    <xf numFmtId="0" fontId="8" fillId="0" borderId="1" xfId="8" applyNumberFormat="1" applyFont="1" applyFill="1" applyBorder="1" applyAlignment="1" applyProtection="1">
      <alignment horizontal="right"/>
    </xf>
    <xf numFmtId="0" fontId="5" fillId="0" borderId="0" xfId="9" applyFont="1" applyFill="1" applyProtection="1"/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horizontal="right" vertical="center" wrapText="1"/>
    </xf>
    <xf numFmtId="0" fontId="5" fillId="3" borderId="0" xfId="6" applyFont="1" applyFill="1"/>
    <xf numFmtId="0" fontId="5" fillId="0" borderId="2" xfId="8" applyFont="1" applyFill="1" applyBorder="1" applyAlignment="1">
      <alignment horizontal="left" vertical="top" wrapText="1"/>
    </xf>
    <xf numFmtId="0" fontId="5" fillId="0" borderId="2" xfId="8" applyFont="1" applyFill="1" applyBorder="1" applyAlignment="1">
      <alignment horizontal="right" vertical="top" wrapText="1"/>
    </xf>
    <xf numFmtId="0" fontId="6" fillId="0" borderId="2" xfId="8" applyFont="1" applyFill="1" applyBorder="1" applyAlignment="1" applyProtection="1">
      <alignment horizontal="lef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8" applyNumberFormat="1" applyFont="1" applyFill="1" applyBorder="1" applyAlignment="1" applyProtection="1">
      <alignment horizontal="right" wrapText="1"/>
    </xf>
    <xf numFmtId="0" fontId="6" fillId="0" borderId="0" xfId="6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164" fontId="5" fillId="0" borderId="0" xfId="1" applyFont="1" applyFill="1" applyAlignment="1" applyProtection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8" fillId="0" borderId="1" xfId="1" applyFont="1" applyFill="1" applyBorder="1" applyAlignment="1" applyProtection="1">
      <alignment horizontal="right" wrapText="1"/>
    </xf>
    <xf numFmtId="164" fontId="8" fillId="0" borderId="0" xfId="1" applyFont="1" applyFill="1" applyBorder="1" applyAlignment="1" applyProtection="1">
      <alignment horizontal="right" wrapText="1"/>
    </xf>
    <xf numFmtId="164" fontId="8" fillId="0" borderId="2" xfId="1" applyFont="1" applyFill="1" applyBorder="1" applyAlignment="1" applyProtection="1">
      <alignment horizontal="right" wrapText="1"/>
    </xf>
    <xf numFmtId="164" fontId="8" fillId="0" borderId="0" xfId="1" applyFont="1" applyFill="1" applyAlignment="1" applyProtection="1">
      <alignment horizontal="right" wrapText="1"/>
    </xf>
    <xf numFmtId="164" fontId="8" fillId="0" borderId="1" xfId="1" applyFont="1" applyFill="1" applyBorder="1" applyAlignment="1">
      <alignment horizontal="right" wrapText="1"/>
    </xf>
    <xf numFmtId="164" fontId="8" fillId="0" borderId="2" xfId="1" applyFont="1" applyFill="1" applyBorder="1" applyAlignment="1">
      <alignment horizontal="right" wrapText="1"/>
    </xf>
    <xf numFmtId="164" fontId="8" fillId="0" borderId="3" xfId="1" applyFont="1" applyFill="1" applyBorder="1" applyAlignment="1" applyProtection="1">
      <alignment horizontal="right" wrapText="1"/>
    </xf>
    <xf numFmtId="0" fontId="5" fillId="0" borderId="0" xfId="6" applyNumberFormat="1" applyFont="1" applyFill="1"/>
    <xf numFmtId="0" fontId="5" fillId="0" borderId="0" xfId="6" applyFont="1" applyFill="1" applyBorder="1" applyAlignment="1">
      <alignment horizontal="left" vertical="top" wrapText="1"/>
    </xf>
    <xf numFmtId="0" fontId="6" fillId="0" borderId="0" xfId="6" applyFont="1" applyFill="1" applyBorder="1" applyAlignment="1">
      <alignment horizontal="right" vertical="top" wrapText="1"/>
    </xf>
    <xf numFmtId="0" fontId="6" fillId="0" borderId="0" xfId="6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6" fillId="0" borderId="0" xfId="6" applyFont="1" applyFill="1" applyBorder="1" applyAlignment="1" applyProtection="1">
      <alignment horizontal="left" vertical="top"/>
    </xf>
    <xf numFmtId="0" fontId="6" fillId="0" borderId="0" xfId="6" applyFont="1" applyFill="1" applyBorder="1" applyAlignment="1" applyProtection="1">
      <alignment horizontal="right" vertical="top"/>
    </xf>
    <xf numFmtId="0" fontId="6" fillId="0" borderId="0" xfId="6" applyFont="1" applyFill="1" applyBorder="1" applyAlignment="1" applyProtection="1">
      <alignment horizontal="center"/>
    </xf>
    <xf numFmtId="0" fontId="6" fillId="0" borderId="0" xfId="6" applyFont="1" applyFill="1" applyBorder="1" applyAlignment="1" applyProtection="1">
      <alignment horizontal="right"/>
    </xf>
    <xf numFmtId="0" fontId="5" fillId="0" borderId="0" xfId="6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right"/>
    </xf>
    <xf numFmtId="0" fontId="5" fillId="0" borderId="0" xfId="6" applyNumberFormat="1" applyFont="1" applyFill="1" applyBorder="1"/>
    <xf numFmtId="0" fontId="6" fillId="0" borderId="0" xfId="6" applyNumberFormat="1" applyFont="1" applyFill="1" applyBorder="1" applyAlignment="1">
      <alignment horizontal="center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/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/>
    </xf>
    <xf numFmtId="0" fontId="5" fillId="0" borderId="0" xfId="6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center" vertical="top" wrapText="1"/>
    </xf>
    <xf numFmtId="0" fontId="7" fillId="0" borderId="0" xfId="6" applyNumberFormat="1" applyFont="1" applyFill="1" applyBorder="1" applyAlignment="1">
      <alignment horizontal="center"/>
    </xf>
    <xf numFmtId="0" fontId="8" fillId="0" borderId="0" xfId="6" applyNumberFormat="1" applyFont="1" applyFill="1" applyBorder="1" applyAlignment="1" applyProtection="1">
      <alignment horizontal="left"/>
    </xf>
    <xf numFmtId="0" fontId="8" fillId="0" borderId="0" xfId="6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>
      <alignment horizontal="left"/>
    </xf>
    <xf numFmtId="0" fontId="5" fillId="0" borderId="0" xfId="6" applyNumberFormat="1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 applyProtection="1">
      <alignment horizontal="right"/>
    </xf>
    <xf numFmtId="0" fontId="7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 applyBorder="1" applyAlignment="1" applyProtection="1">
      <alignment horizontal="left"/>
    </xf>
    <xf numFmtId="0" fontId="6" fillId="0" borderId="0" xfId="8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/>
    </xf>
    <xf numFmtId="0" fontId="6" fillId="0" borderId="0" xfId="6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 applyProtection="1">
      <alignment horizontal="center"/>
    </xf>
    <xf numFmtId="171" fontId="6" fillId="0" borderId="0" xfId="6" applyNumberFormat="1" applyFont="1" applyFill="1" applyBorder="1" applyAlignment="1">
      <alignment horizontal="right" vertical="top" wrapText="1"/>
    </xf>
    <xf numFmtId="0" fontId="5" fillId="0" borderId="0" xfId="6" applyNumberFormat="1" applyFont="1" applyFill="1" applyBorder="1" applyAlignment="1">
      <alignment horizontal="right" vertical="top" wrapText="1"/>
    </xf>
    <xf numFmtId="169" fontId="5" fillId="0" borderId="0" xfId="6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6" applyNumberFormat="1" applyFont="1" applyFill="1" applyAlignment="1">
      <alignment horizontal="right"/>
    </xf>
    <xf numFmtId="166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0" fontId="5" fillId="0" borderId="0" xfId="6" applyFont="1" applyFill="1" applyAlignment="1">
      <alignment horizontal="left" vertical="top" wrapText="1"/>
    </xf>
    <xf numFmtId="166" fontId="5" fillId="0" borderId="0" xfId="6" applyNumberFormat="1" applyFont="1" applyFill="1" applyAlignment="1">
      <alignment horizontal="right" vertical="top" wrapText="1"/>
    </xf>
    <xf numFmtId="0" fontId="5" fillId="0" borderId="0" xfId="6" applyFont="1" applyFill="1" applyAlignment="1" applyProtection="1">
      <alignment horizontal="left" vertical="top" wrapText="1"/>
    </xf>
    <xf numFmtId="171" fontId="6" fillId="0" borderId="0" xfId="6" applyNumberFormat="1" applyFont="1" applyFill="1" applyAlignment="1">
      <alignment horizontal="right" vertical="top" wrapText="1"/>
    </xf>
    <xf numFmtId="0" fontId="6" fillId="0" borderId="0" xfId="6" applyFont="1" applyFill="1" applyAlignment="1" applyProtection="1">
      <alignment horizontal="left" vertical="top" wrapText="1"/>
    </xf>
    <xf numFmtId="0" fontId="5" fillId="0" borderId="0" xfId="6" applyNumberFormat="1" applyFont="1" applyFill="1" applyAlignment="1">
      <alignment horizontal="right" vertical="top" wrapText="1"/>
    </xf>
    <xf numFmtId="0" fontId="5" fillId="0" borderId="1" xfId="6" applyFont="1" applyFill="1" applyBorder="1" applyAlignment="1">
      <alignment horizontal="left" vertical="top" wrapText="1"/>
    </xf>
    <xf numFmtId="169" fontId="5" fillId="0" borderId="1" xfId="6" applyNumberFormat="1" applyFont="1" applyFill="1" applyBorder="1" applyAlignment="1">
      <alignment horizontal="right" vertical="top" wrapText="1"/>
    </xf>
    <xf numFmtId="0" fontId="5" fillId="0" borderId="1" xfId="6" applyFont="1" applyFill="1" applyBorder="1" applyAlignment="1" applyProtection="1">
      <alignment horizontal="left" vertical="top" wrapText="1"/>
    </xf>
    <xf numFmtId="0" fontId="5" fillId="0" borderId="0" xfId="6" applyNumberFormat="1" applyFont="1" applyFill="1" applyAlignment="1" applyProtection="1">
      <alignment horizontal="right"/>
    </xf>
    <xf numFmtId="0" fontId="5" fillId="0" borderId="0" xfId="1" applyNumberFormat="1" applyFont="1" applyFill="1" applyAlignment="1" applyProtection="1">
      <alignment horizontal="right" wrapText="1"/>
    </xf>
    <xf numFmtId="169" fontId="5" fillId="0" borderId="0" xfId="6" applyNumberFormat="1" applyFont="1" applyFill="1" applyAlignment="1">
      <alignment horizontal="right" vertical="top" wrapText="1"/>
    </xf>
    <xf numFmtId="0" fontId="6" fillId="0" borderId="1" xfId="6" applyFont="1" applyFill="1" applyBorder="1" applyAlignment="1">
      <alignment horizontal="right" vertical="top" wrapText="1"/>
    </xf>
    <xf numFmtId="0" fontId="6" fillId="0" borderId="1" xfId="6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180" fontId="6" fillId="0" borderId="0" xfId="5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6" applyNumberFormat="1" applyFont="1" applyFill="1" applyBorder="1" applyAlignment="1" applyProtection="1">
      <alignment horizontal="right"/>
    </xf>
    <xf numFmtId="0" fontId="7" fillId="0" borderId="0" xfId="6" applyFont="1" applyFill="1" applyBorder="1" applyAlignment="1">
      <alignment horizontal="right" vertical="top" wrapText="1"/>
    </xf>
    <xf numFmtId="0" fontId="8" fillId="0" borderId="0" xfId="6" applyNumberFormat="1" applyFont="1" applyFill="1" applyBorder="1" applyAlignment="1" applyProtection="1">
      <alignment horizontal="right"/>
    </xf>
    <xf numFmtId="171" fontId="7" fillId="0" borderId="0" xfId="6" applyNumberFormat="1" applyFont="1" applyFill="1" applyBorder="1" applyAlignment="1">
      <alignment horizontal="right" vertical="top" wrapText="1"/>
    </xf>
    <xf numFmtId="168" fontId="8" fillId="0" borderId="0" xfId="6" applyNumberFormat="1" applyFont="1" applyFill="1" applyBorder="1" applyAlignment="1">
      <alignment horizontal="right" vertical="top" wrapText="1"/>
    </xf>
    <xf numFmtId="0" fontId="8" fillId="0" borderId="0" xfId="6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Alignment="1">
      <alignment horizontal="right"/>
    </xf>
    <xf numFmtId="0" fontId="8" fillId="0" borderId="0" xfId="6" applyFont="1" applyFill="1" applyBorder="1" applyAlignment="1">
      <alignment horizontal="right" vertical="top" wrapText="1"/>
    </xf>
    <xf numFmtId="0" fontId="8" fillId="0" borderId="0" xfId="6" applyFont="1" applyFill="1" applyBorder="1" applyAlignment="1">
      <alignment vertical="top" wrapText="1"/>
    </xf>
    <xf numFmtId="0" fontId="8" fillId="0" borderId="1" xfId="1" applyNumberFormat="1" applyFont="1" applyFill="1" applyBorder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right" wrapText="1"/>
    </xf>
    <xf numFmtId="0" fontId="8" fillId="0" borderId="2" xfId="1" applyNumberFormat="1" applyFont="1" applyFill="1" applyBorder="1" applyAlignment="1" applyProtection="1">
      <alignment horizontal="right" wrapText="1"/>
    </xf>
    <xf numFmtId="0" fontId="7" fillId="0" borderId="0" xfId="6" applyFont="1" applyFill="1" applyAlignment="1">
      <alignment horizontal="right" vertical="top" wrapText="1"/>
    </xf>
    <xf numFmtId="166" fontId="8" fillId="0" borderId="0" xfId="6" applyNumberFormat="1" applyFont="1" applyFill="1" applyAlignment="1">
      <alignment horizontal="right" vertical="top" wrapText="1"/>
    </xf>
    <xf numFmtId="0" fontId="8" fillId="0" borderId="0" xfId="6" applyFont="1" applyFill="1" applyAlignment="1" applyProtection="1">
      <alignment horizontal="left" vertical="top" wrapText="1"/>
    </xf>
    <xf numFmtId="173" fontId="7" fillId="0" borderId="0" xfId="6" applyNumberFormat="1" applyFont="1" applyFill="1" applyBorder="1" applyAlignment="1">
      <alignment horizontal="right" vertical="top" wrapText="1"/>
    </xf>
    <xf numFmtId="0" fontId="8" fillId="0" borderId="0" xfId="1" applyNumberFormat="1" applyFont="1" applyFill="1" applyBorder="1" applyAlignment="1" applyProtection="1">
      <alignment horizontal="right"/>
    </xf>
    <xf numFmtId="169" fontId="8" fillId="0" borderId="0" xfId="6" applyNumberFormat="1" applyFont="1" applyFill="1" applyBorder="1" applyAlignment="1">
      <alignment horizontal="right" vertical="top" wrapText="1"/>
    </xf>
    <xf numFmtId="0" fontId="8" fillId="0" borderId="0" xfId="6" applyNumberFormat="1" applyFont="1" applyFill="1"/>
    <xf numFmtId="0" fontId="7" fillId="0" borderId="0" xfId="6" applyFont="1" applyFill="1" applyBorder="1" applyAlignment="1">
      <alignment vertical="top" wrapText="1"/>
    </xf>
    <xf numFmtId="169" fontId="8" fillId="0" borderId="0" xfId="6" applyNumberFormat="1" applyFont="1" applyFill="1" applyAlignment="1">
      <alignment horizontal="right" vertical="top" wrapText="1"/>
    </xf>
    <xf numFmtId="0" fontId="8" fillId="0" borderId="0" xfId="6" applyFont="1" applyFill="1" applyAlignment="1">
      <alignment vertical="top" wrapText="1"/>
    </xf>
    <xf numFmtId="175" fontId="7" fillId="0" borderId="0" xfId="6" applyNumberFormat="1" applyFont="1" applyFill="1" applyAlignment="1">
      <alignment horizontal="right" vertical="top" wrapText="1"/>
    </xf>
    <xf numFmtId="0" fontId="8" fillId="0" borderId="0" xfId="6" applyNumberFormat="1" applyFont="1" applyFill="1" applyAlignment="1" applyProtection="1">
      <alignment horizontal="right"/>
    </xf>
    <xf numFmtId="0" fontId="8" fillId="0" borderId="0" xfId="1" applyNumberFormat="1" applyFont="1" applyFill="1" applyAlignment="1" applyProtection="1">
      <alignment horizontal="right" wrapText="1"/>
    </xf>
    <xf numFmtId="168" fontId="8" fillId="0" borderId="0" xfId="6" applyNumberFormat="1" applyFont="1" applyFill="1" applyAlignment="1">
      <alignment horizontal="right" vertical="top" wrapText="1"/>
    </xf>
    <xf numFmtId="168" fontId="8" fillId="0" borderId="0" xfId="6" applyNumberFormat="1" applyFont="1" applyFill="1" applyBorder="1" applyAlignment="1" applyProtection="1">
      <alignment horizontal="left" vertical="top" wrapText="1"/>
    </xf>
    <xf numFmtId="0" fontId="8" fillId="0" borderId="2" xfId="6" applyNumberFormat="1" applyFont="1" applyFill="1" applyBorder="1" applyAlignment="1" applyProtection="1">
      <alignment horizontal="right" wrapText="1"/>
    </xf>
    <xf numFmtId="168" fontId="8" fillId="0" borderId="1" xfId="6" applyNumberFormat="1" applyFont="1" applyFill="1" applyBorder="1" applyAlignment="1">
      <alignment horizontal="right" vertical="top" wrapText="1"/>
    </xf>
    <xf numFmtId="0" fontId="8" fillId="0" borderId="1" xfId="6" applyFont="1" applyFill="1" applyBorder="1" applyAlignment="1" applyProtection="1">
      <alignment horizontal="left" vertical="top" wrapText="1"/>
    </xf>
    <xf numFmtId="175" fontId="7" fillId="0" borderId="0" xfId="6" applyNumberFormat="1" applyFont="1" applyFill="1" applyBorder="1" applyAlignment="1">
      <alignment horizontal="right" vertical="top" wrapText="1"/>
    </xf>
    <xf numFmtId="166" fontId="8" fillId="0" borderId="0" xfId="6" applyNumberFormat="1" applyFont="1" applyFill="1" applyBorder="1" applyAlignment="1">
      <alignment horizontal="right" vertical="top" wrapText="1"/>
    </xf>
    <xf numFmtId="0" fontId="8" fillId="0" borderId="0" xfId="6" applyNumberFormat="1" applyFont="1" applyFill="1" applyBorder="1"/>
    <xf numFmtId="175" fontId="8" fillId="0" borderId="0" xfId="6" applyNumberFormat="1" applyFont="1" applyFill="1" applyBorder="1" applyAlignment="1">
      <alignment horizontal="right" vertical="top" wrapText="1"/>
    </xf>
    <xf numFmtId="169" fontId="8" fillId="0" borderId="1" xfId="6" applyNumberFormat="1" applyFont="1" applyFill="1" applyBorder="1" applyAlignment="1">
      <alignment horizontal="right" vertical="top" wrapText="1"/>
    </xf>
    <xf numFmtId="0" fontId="8" fillId="0" borderId="1" xfId="6" applyFont="1" applyFill="1" applyBorder="1" applyAlignment="1">
      <alignment vertical="top" wrapText="1"/>
    </xf>
    <xf numFmtId="0" fontId="5" fillId="0" borderId="0" xfId="7" applyFont="1" applyFill="1" applyBorder="1" applyAlignment="1">
      <alignment horizontal="left" vertical="top" wrapText="1"/>
    </xf>
    <xf numFmtId="0" fontId="8" fillId="0" borderId="0" xfId="7" applyFont="1" applyFill="1" applyBorder="1" applyAlignment="1">
      <alignment horizontal="right" vertical="top" wrapText="1"/>
    </xf>
    <xf numFmtId="0" fontId="8" fillId="0" borderId="0" xfId="7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Alignment="1" applyProtection="1">
      <alignment horizontal="right"/>
    </xf>
    <xf numFmtId="177" fontId="6" fillId="0" borderId="0" xfId="6" applyNumberFormat="1" applyFont="1" applyFill="1" applyBorder="1" applyAlignment="1">
      <alignment horizontal="right" vertical="top" wrapText="1"/>
    </xf>
    <xf numFmtId="177" fontId="6" fillId="0" borderId="1" xfId="6" applyNumberFormat="1" applyFont="1" applyFill="1" applyBorder="1" applyAlignment="1">
      <alignment horizontal="right" vertical="top" wrapText="1"/>
    </xf>
    <xf numFmtId="0" fontId="5" fillId="0" borderId="3" xfId="6" applyNumberFormat="1" applyFont="1" applyFill="1" applyBorder="1" applyAlignment="1" applyProtection="1">
      <alignment horizontal="right"/>
    </xf>
    <xf numFmtId="167" fontId="6" fillId="0" borderId="0" xfId="6" applyNumberFormat="1" applyFont="1" applyFill="1" applyBorder="1" applyAlignment="1">
      <alignment horizontal="right" vertical="top" wrapText="1"/>
    </xf>
    <xf numFmtId="174" fontId="5" fillId="0" borderId="0" xfId="6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174" fontId="5" fillId="0" borderId="1" xfId="6" applyNumberFormat="1" applyFont="1" applyFill="1" applyBorder="1" applyAlignment="1">
      <alignment horizontal="right" vertical="top" wrapText="1"/>
    </xf>
    <xf numFmtId="172" fontId="6" fillId="0" borderId="0" xfId="6" applyNumberFormat="1" applyFont="1" applyFill="1" applyBorder="1" applyAlignment="1">
      <alignment horizontal="right" vertical="top" wrapText="1"/>
    </xf>
    <xf numFmtId="178" fontId="5" fillId="0" borderId="0" xfId="1" applyNumberFormat="1" applyFont="1" applyFill="1" applyBorder="1" applyAlignment="1" applyProtection="1">
      <alignment horizontal="right" wrapText="1"/>
    </xf>
    <xf numFmtId="177" fontId="5" fillId="0" borderId="0" xfId="6" applyNumberFormat="1" applyFont="1" applyFill="1" applyBorder="1" applyAlignment="1">
      <alignment horizontal="right" vertical="top" wrapText="1"/>
    </xf>
    <xf numFmtId="179" fontId="5" fillId="0" borderId="0" xfId="1" applyNumberFormat="1" applyFont="1" applyFill="1" applyBorder="1" applyAlignment="1" applyProtection="1">
      <alignment horizontal="right" wrapText="1"/>
    </xf>
    <xf numFmtId="0" fontId="5" fillId="0" borderId="1" xfId="6" applyNumberFormat="1" applyFont="1" applyFill="1" applyBorder="1" applyAlignment="1">
      <alignment horizontal="right" vertical="top" wrapText="1"/>
    </xf>
    <xf numFmtId="173" fontId="6" fillId="0" borderId="0" xfId="6" applyNumberFormat="1" applyFont="1" applyFill="1" applyAlignment="1">
      <alignment horizontal="right" vertical="top" wrapText="1"/>
    </xf>
    <xf numFmtId="173" fontId="6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Alignment="1">
      <alignment horizontal="right" vertical="top" wrapText="1"/>
    </xf>
    <xf numFmtId="0" fontId="5" fillId="0" borderId="0" xfId="6" applyFont="1" applyFill="1" applyBorder="1" applyAlignment="1">
      <alignment horizontal="right" vertical="center" wrapText="1"/>
    </xf>
    <xf numFmtId="0" fontId="5" fillId="0" borderId="0" xfId="6" applyFont="1" applyFill="1" applyBorder="1" applyAlignment="1">
      <alignment vertical="center"/>
    </xf>
    <xf numFmtId="171" fontId="5" fillId="0" borderId="0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left" vertical="top" wrapText="1"/>
    </xf>
    <xf numFmtId="0" fontId="6" fillId="0" borderId="2" xfId="6" applyFont="1" applyFill="1" applyBorder="1" applyAlignment="1">
      <alignment horizontal="right" vertical="top" wrapText="1"/>
    </xf>
    <xf numFmtId="0" fontId="6" fillId="0" borderId="2" xfId="6" applyFont="1" applyFill="1" applyBorder="1" applyAlignment="1" applyProtection="1">
      <alignment horizontal="left" vertical="top" wrapText="1"/>
    </xf>
    <xf numFmtId="0" fontId="7" fillId="0" borderId="2" xfId="6" applyFont="1" applyFill="1" applyBorder="1" applyAlignment="1">
      <alignment horizontal="right" vertical="top" wrapText="1"/>
    </xf>
    <xf numFmtId="0" fontId="7" fillId="0" borderId="2" xfId="6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Border="1" applyAlignment="1" applyProtection="1">
      <alignment horizontal="right" wrapText="1"/>
    </xf>
    <xf numFmtId="0" fontId="5" fillId="0" borderId="2" xfId="6" applyNumberFormat="1" applyFont="1" applyFill="1" applyBorder="1" applyAlignment="1" applyProtection="1">
      <alignment horizontal="right" wrapText="1"/>
    </xf>
    <xf numFmtId="0" fontId="5" fillId="0" borderId="0" xfId="6" applyNumberFormat="1" applyFont="1" applyFill="1" applyBorder="1" applyAlignment="1" applyProtection="1">
      <alignment horizontal="right" wrapText="1"/>
    </xf>
    <xf numFmtId="0" fontId="5" fillId="0" borderId="0" xfId="7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right"/>
    </xf>
    <xf numFmtId="0" fontId="7" fillId="0" borderId="0" xfId="7" applyFont="1" applyFill="1" applyBorder="1" applyAlignment="1">
      <alignment horizontal="right" vertical="top" wrapText="1"/>
    </xf>
    <xf numFmtId="0" fontId="7" fillId="0" borderId="0" xfId="7" applyFont="1" applyFill="1" applyBorder="1" applyAlignment="1" applyProtection="1">
      <alignment horizontal="left" vertical="top" wrapText="1"/>
    </xf>
    <xf numFmtId="0" fontId="8" fillId="0" borderId="0" xfId="7" applyNumberFormat="1" applyFont="1" applyFill="1" applyAlignment="1">
      <alignment horizontal="right"/>
    </xf>
    <xf numFmtId="172" fontId="7" fillId="0" borderId="0" xfId="6" applyNumberFormat="1" applyFont="1" applyFill="1" applyAlignment="1">
      <alignment horizontal="right" vertical="top" wrapText="1"/>
    </xf>
    <xf numFmtId="0" fontId="8" fillId="0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left" vertical="top"/>
    </xf>
    <xf numFmtId="0" fontId="8" fillId="0" borderId="0" xfId="7" applyFont="1" applyFill="1" applyBorder="1" applyAlignment="1">
      <alignment horizontal="right" vertical="top"/>
    </xf>
    <xf numFmtId="0" fontId="8" fillId="0" borderId="0" xfId="7" applyFont="1" applyFill="1" applyBorder="1" applyAlignment="1" applyProtection="1">
      <alignment horizontal="left" vertical="top"/>
    </xf>
    <xf numFmtId="0" fontId="8" fillId="0" borderId="1" xfId="7" applyNumberFormat="1" applyFont="1" applyFill="1" applyBorder="1" applyAlignment="1">
      <alignment horizontal="right" wrapText="1"/>
    </xf>
    <xf numFmtId="0" fontId="8" fillId="0" borderId="1" xfId="1" applyNumberFormat="1" applyFont="1" applyFill="1" applyBorder="1" applyAlignment="1">
      <alignment horizontal="right" wrapText="1"/>
    </xf>
    <xf numFmtId="0" fontId="8" fillId="0" borderId="1" xfId="7" applyNumberFormat="1" applyFont="1" applyFill="1" applyBorder="1" applyAlignment="1">
      <alignment horizontal="right"/>
    </xf>
    <xf numFmtId="172" fontId="7" fillId="0" borderId="0" xfId="6" applyNumberFormat="1" applyFont="1" applyFill="1" applyBorder="1" applyAlignment="1">
      <alignment horizontal="right" vertical="top" wrapText="1"/>
    </xf>
    <xf numFmtId="0" fontId="8" fillId="0" borderId="2" xfId="7" applyNumberFormat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169" fontId="8" fillId="0" borderId="0" xfId="6" applyNumberFormat="1" applyFont="1" applyFill="1" applyBorder="1" applyAlignment="1">
      <alignment horizontal="right" vertical="top"/>
    </xf>
    <xf numFmtId="0" fontId="8" fillId="0" borderId="0" xfId="6" applyFont="1" applyFill="1" applyBorder="1" applyAlignment="1">
      <alignment vertical="top"/>
    </xf>
    <xf numFmtId="0" fontId="8" fillId="0" borderId="1" xfId="7" applyNumberFormat="1" applyFont="1" applyFill="1" applyBorder="1" applyAlignment="1" applyProtection="1">
      <alignment horizontal="right" wrapText="1"/>
    </xf>
    <xf numFmtId="0" fontId="8" fillId="0" borderId="1" xfId="7" applyNumberFormat="1" applyFont="1" applyFill="1" applyBorder="1" applyAlignment="1" applyProtection="1">
      <alignment horizontal="right" vertical="top"/>
    </xf>
    <xf numFmtId="0" fontId="8" fillId="0" borderId="2" xfId="7" applyNumberFormat="1" applyFont="1" applyFill="1" applyBorder="1" applyAlignment="1" applyProtection="1">
      <alignment horizontal="right" wrapText="1"/>
    </xf>
    <xf numFmtId="0" fontId="8" fillId="0" borderId="0" xfId="7" applyNumberFormat="1" applyFont="1" applyFill="1" applyBorder="1" applyAlignment="1" applyProtection="1">
      <alignment horizontal="right"/>
    </xf>
    <xf numFmtId="0" fontId="8" fillId="0" borderId="0" xfId="7" applyNumberFormat="1" applyFont="1" applyFill="1" applyAlignment="1" applyProtection="1">
      <alignment horizontal="right"/>
    </xf>
    <xf numFmtId="0" fontId="8" fillId="0" borderId="0" xfId="7" applyNumberFormat="1" applyFont="1" applyFill="1" applyBorder="1" applyAlignment="1" applyProtection="1">
      <alignment horizontal="right" wrapText="1"/>
    </xf>
    <xf numFmtId="0" fontId="8" fillId="0" borderId="0" xfId="7" applyNumberFormat="1" applyFont="1" applyFill="1" applyBorder="1" applyAlignment="1" applyProtection="1">
      <alignment horizontal="right" vertical="top"/>
    </xf>
    <xf numFmtId="1" fontId="8" fillId="0" borderId="0" xfId="6" applyNumberFormat="1" applyFont="1" applyFill="1" applyBorder="1" applyAlignment="1">
      <alignment horizontal="right" vertical="top" wrapText="1"/>
    </xf>
    <xf numFmtId="0" fontId="5" fillId="0" borderId="0" xfId="7" applyFont="1" applyFill="1" applyAlignment="1">
      <alignment horizontal="left" vertical="top" wrapText="1"/>
    </xf>
    <xf numFmtId="0" fontId="8" fillId="0" borderId="0" xfId="6" applyNumberFormat="1" applyFont="1" applyFill="1" applyAlignment="1">
      <alignment horizontal="right" vertical="top" wrapText="1"/>
    </xf>
    <xf numFmtId="0" fontId="7" fillId="0" borderId="0" xfId="6" applyFont="1" applyFill="1" applyAlignment="1">
      <alignment vertical="top" wrapText="1"/>
    </xf>
    <xf numFmtId="0" fontId="7" fillId="0" borderId="0" xfId="10" applyNumberFormat="1" applyFont="1" applyFill="1" applyBorder="1" applyAlignment="1" applyProtection="1">
      <alignment horizontal="left" vertical="top" wrapText="1"/>
    </xf>
    <xf numFmtId="0" fontId="8" fillId="0" borderId="0" xfId="7" applyNumberFormat="1" applyFont="1" applyFill="1" applyBorder="1" applyAlignment="1" applyProtection="1">
      <alignment horizontal="right" vertical="top" wrapText="1"/>
    </xf>
    <xf numFmtId="0" fontId="8" fillId="0" borderId="0" xfId="10" applyNumberFormat="1" applyFont="1" applyFill="1" applyBorder="1" applyAlignment="1" applyProtection="1">
      <alignment horizontal="left" vertical="top" wrapText="1"/>
    </xf>
    <xf numFmtId="0" fontId="8" fillId="0" borderId="1" xfId="7" applyNumberFormat="1" applyFont="1" applyFill="1" applyBorder="1" applyAlignment="1" applyProtection="1">
      <alignment horizontal="right"/>
    </xf>
    <xf numFmtId="1" fontId="8" fillId="0" borderId="0" xfId="7" applyNumberFormat="1" applyFont="1" applyFill="1" applyBorder="1" applyAlignment="1">
      <alignment horizontal="right" vertical="top" wrapText="1"/>
    </xf>
    <xf numFmtId="0" fontId="8" fillId="0" borderId="0" xfId="6" applyFont="1" applyFill="1" applyBorder="1" applyAlignment="1">
      <alignment horizontal="right" vertical="top"/>
    </xf>
    <xf numFmtId="0" fontId="5" fillId="0" borderId="0" xfId="7" applyFont="1" applyFill="1" applyAlignment="1">
      <alignment horizontal="left" vertical="top"/>
    </xf>
    <xf numFmtId="0" fontId="8" fillId="0" borderId="0" xfId="7" applyNumberFormat="1" applyFont="1" applyFill="1" applyAlignment="1" applyProtection="1">
      <alignment horizontal="right" wrapText="1"/>
    </xf>
    <xf numFmtId="0" fontId="5" fillId="0" borderId="1" xfId="7" applyFont="1" applyFill="1" applyBorder="1" applyAlignment="1">
      <alignment horizontal="left" vertical="top" wrapText="1"/>
    </xf>
    <xf numFmtId="172" fontId="7" fillId="0" borderId="1" xfId="6" applyNumberFormat="1" applyFont="1" applyFill="1" applyBorder="1" applyAlignment="1">
      <alignment horizontal="right" vertical="top" wrapText="1"/>
    </xf>
    <xf numFmtId="0" fontId="7" fillId="0" borderId="1" xfId="7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7" applyNumberFormat="1" applyFont="1" applyFill="1" applyBorder="1" applyAlignment="1">
      <alignment horizontal="right" vertical="top" wrapText="1"/>
    </xf>
    <xf numFmtId="175" fontId="7" fillId="0" borderId="0" xfId="7" applyNumberFormat="1" applyFont="1" applyFill="1" applyBorder="1" applyAlignment="1">
      <alignment horizontal="right" vertical="top" wrapText="1"/>
    </xf>
    <xf numFmtId="168" fontId="8" fillId="0" borderId="0" xfId="7" applyNumberFormat="1" applyFont="1" applyFill="1" applyBorder="1" applyAlignment="1">
      <alignment horizontal="right" vertical="top" wrapText="1"/>
    </xf>
    <xf numFmtId="0" fontId="8" fillId="0" borderId="1" xfId="1" applyNumberFormat="1" applyFont="1" applyFill="1" applyBorder="1" applyAlignment="1" applyProtection="1">
      <alignment horizontal="right"/>
    </xf>
    <xf numFmtId="166" fontId="8" fillId="0" borderId="0" xfId="7" applyNumberFormat="1" applyFont="1" applyFill="1" applyBorder="1" applyAlignment="1">
      <alignment horizontal="right" vertical="top"/>
    </xf>
    <xf numFmtId="169" fontId="8" fillId="0" borderId="0" xfId="7" applyNumberFormat="1" applyFont="1" applyFill="1" applyBorder="1" applyAlignment="1">
      <alignment horizontal="right" vertical="top"/>
    </xf>
    <xf numFmtId="166" fontId="8" fillId="0" borderId="0" xfId="10" applyNumberFormat="1" applyFont="1" applyFill="1" applyBorder="1" applyAlignment="1" applyProtection="1">
      <alignment horizontal="right" vertical="top"/>
    </xf>
    <xf numFmtId="165" fontId="8" fillId="0" borderId="0" xfId="10" applyNumberFormat="1" applyFont="1" applyFill="1" applyBorder="1" applyAlignment="1" applyProtection="1">
      <alignment horizontal="left"/>
    </xf>
    <xf numFmtId="165" fontId="5" fillId="0" borderId="0" xfId="10" applyFont="1" applyFill="1" applyBorder="1" applyAlignment="1" applyProtection="1">
      <alignment horizontal="left" vertical="top"/>
    </xf>
    <xf numFmtId="170" fontId="8" fillId="0" borderId="0" xfId="10" applyNumberFormat="1" applyFont="1" applyFill="1" applyBorder="1" applyAlignment="1" applyProtection="1">
      <alignment horizontal="right" vertical="top"/>
    </xf>
    <xf numFmtId="176" fontId="7" fillId="0" borderId="0" xfId="10" applyNumberFormat="1" applyFont="1" applyFill="1" applyBorder="1" applyAlignment="1" applyProtection="1">
      <alignment horizontal="right" vertical="top"/>
    </xf>
    <xf numFmtId="165" fontId="7" fillId="0" borderId="0" xfId="10" applyNumberFormat="1" applyFont="1" applyFill="1" applyBorder="1" applyAlignment="1" applyProtection="1">
      <alignment horizontal="left"/>
    </xf>
    <xf numFmtId="0" fontId="8" fillId="0" borderId="3" xfId="7" applyNumberFormat="1" applyFont="1" applyFill="1" applyBorder="1" applyAlignment="1" applyProtection="1">
      <alignment horizontal="right" wrapText="1"/>
    </xf>
    <xf numFmtId="0" fontId="8" fillId="0" borderId="3" xfId="1" applyNumberFormat="1" applyFont="1" applyFill="1" applyBorder="1" applyAlignment="1" applyProtection="1">
      <alignment horizontal="right" wrapText="1"/>
    </xf>
    <xf numFmtId="165" fontId="8" fillId="0" borderId="0" xfId="10" applyNumberFormat="1" applyFont="1" applyFill="1" applyBorder="1" applyAlignment="1" applyProtection="1">
      <alignment horizontal="left" wrapText="1"/>
    </xf>
    <xf numFmtId="0" fontId="6" fillId="0" borderId="0" xfId="7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>
      <alignment horizontal="right"/>
    </xf>
    <xf numFmtId="172" fontId="6" fillId="0" borderId="0" xfId="7" applyNumberFormat="1" applyFont="1" applyFill="1" applyBorder="1" applyAlignment="1">
      <alignment horizontal="right" vertical="top" wrapText="1"/>
    </xf>
    <xf numFmtId="0" fontId="5" fillId="0" borderId="0" xfId="8" applyNumberFormat="1" applyFont="1" applyFill="1" applyBorder="1" applyAlignment="1">
      <alignment horizontal="right"/>
    </xf>
    <xf numFmtId="168" fontId="5" fillId="0" borderId="0" xfId="7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169" fontId="5" fillId="0" borderId="0" xfId="8" applyNumberFormat="1" applyFont="1" applyFill="1" applyBorder="1" applyAlignment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 wrapText="1"/>
    </xf>
    <xf numFmtId="0" fontId="5" fillId="0" borderId="0" xfId="8" applyFont="1" applyFill="1" applyAlignment="1">
      <alignment horizontal="left" vertical="top" wrapText="1"/>
    </xf>
    <xf numFmtId="0" fontId="5" fillId="0" borderId="3" xfId="8" applyNumberFormat="1" applyFont="1" applyFill="1" applyBorder="1" applyAlignment="1" applyProtection="1">
      <alignment horizontal="right" wrapText="1"/>
    </xf>
    <xf numFmtId="0" fontId="8" fillId="0" borderId="1" xfId="8" applyFont="1" applyFill="1" applyBorder="1" applyAlignment="1">
      <alignment horizontal="right" vertical="top" wrapText="1"/>
    </xf>
    <xf numFmtId="0" fontId="7" fillId="0" borderId="1" xfId="8" applyFont="1" applyFill="1" applyBorder="1" applyAlignment="1" applyProtection="1">
      <alignment horizontal="left"/>
    </xf>
    <xf numFmtId="0" fontId="8" fillId="0" borderId="2" xfId="8" applyNumberFormat="1" applyFont="1" applyFill="1" applyBorder="1" applyAlignment="1" applyProtection="1">
      <alignment horizontal="right" wrapText="1"/>
    </xf>
    <xf numFmtId="0" fontId="5" fillId="0" borderId="1" xfId="8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/>
    </xf>
    <xf numFmtId="0" fontId="5" fillId="0" borderId="0" xfId="8" applyNumberFormat="1" applyFont="1" applyFill="1" applyAlignment="1" applyProtection="1">
      <alignment horizontal="right" wrapText="1"/>
    </xf>
    <xf numFmtId="0" fontId="5" fillId="0" borderId="0" xfId="8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0" fontId="5" fillId="0" borderId="0" xfId="3" applyNumberFormat="1" applyFont="1" applyFill="1" applyProtection="1"/>
    <xf numFmtId="0" fontId="5" fillId="0" borderId="0" xfId="3" applyNumberFormat="1" applyFont="1" applyFill="1" applyAlignment="1" applyProtection="1">
      <alignment horizontal="right"/>
    </xf>
    <xf numFmtId="0" fontId="5" fillId="0" borderId="0" xfId="6" applyFont="1" applyFill="1" applyAlignment="1">
      <alignment horizontal="right"/>
    </xf>
    <xf numFmtId="173" fontId="7" fillId="0" borderId="1" xfId="6" applyNumberFormat="1" applyFont="1" applyFill="1" applyBorder="1" applyAlignment="1">
      <alignment horizontal="right" vertical="top" wrapText="1"/>
    </xf>
    <xf numFmtId="0" fontId="7" fillId="0" borderId="1" xfId="6" applyFont="1" applyFill="1" applyBorder="1" applyAlignment="1" applyProtection="1">
      <alignment horizontal="left" vertical="top" wrapText="1"/>
    </xf>
    <xf numFmtId="165" fontId="5" fillId="0" borderId="1" xfId="10" applyFont="1" applyFill="1" applyBorder="1" applyAlignment="1" applyProtection="1">
      <alignment horizontal="left" vertical="top"/>
    </xf>
    <xf numFmtId="170" fontId="8" fillId="0" borderId="1" xfId="10" applyNumberFormat="1" applyFont="1" applyFill="1" applyBorder="1" applyAlignment="1" applyProtection="1">
      <alignment horizontal="right" vertical="top"/>
    </xf>
    <xf numFmtId="165" fontId="8" fillId="0" borderId="1" xfId="10" applyNumberFormat="1" applyFont="1" applyFill="1" applyBorder="1" applyAlignment="1" applyProtection="1">
      <alignment horizontal="left"/>
    </xf>
    <xf numFmtId="0" fontId="5" fillId="0" borderId="1" xfId="8" applyFont="1" applyFill="1" applyBorder="1" applyAlignment="1">
      <alignment horizontal="left" vertical="top" wrapText="1"/>
    </xf>
    <xf numFmtId="172" fontId="6" fillId="0" borderId="1" xfId="7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0" fontId="6" fillId="0" borderId="0" xfId="6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center"/>
    </xf>
    <xf numFmtId="0" fontId="5" fillId="0" borderId="3" xfId="8" applyNumberFormat="1" applyFont="1" applyFill="1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..." xfId="5"/>
    <cellStyle name="Normal_budget for 03-04" xfId="6"/>
    <cellStyle name="Normal_BUDGET2000" xfId="7"/>
    <cellStyle name="Normal_BUDGET-2000" xfId="8"/>
    <cellStyle name="Normal_budgetDocNIC02-03" xfId="9"/>
    <cellStyle name="Normal_RECEIPT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312420</xdr:colOff>
      <xdr:row>45</xdr:row>
      <xdr:rowOff>73175</xdr:rowOff>
    </xdr:from>
    <xdr:to>
      <xdr:col>7</xdr:col>
      <xdr:colOff>988144</xdr:colOff>
      <xdr:row>85</xdr:row>
      <xdr:rowOff>27457</xdr:rowOff>
    </xdr:to>
    <xdr:sp macro="" textlink="">
      <xdr:nvSpPr>
        <xdr:cNvPr id="1382" name="Text Box 11" hidden="1"/>
        <xdr:cNvSpPr txBox="1">
          <a:spLocks noChangeArrowheads="1"/>
        </xdr:cNvSpPr>
      </xdr:nvSpPr>
      <xdr:spPr bwMode="auto">
        <a:xfrm>
          <a:off x="7991475" y="7781925"/>
          <a:ext cx="676275" cy="6991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34</xdr:row>
      <xdr:rowOff>259976</xdr:rowOff>
    </xdr:from>
    <xdr:to>
      <xdr:col>7</xdr:col>
      <xdr:colOff>988144</xdr:colOff>
      <xdr:row>35</xdr:row>
      <xdr:rowOff>197223</xdr:rowOff>
    </xdr:to>
    <xdr:sp macro="" textlink="">
      <xdr:nvSpPr>
        <xdr:cNvPr id="1383" name="Text Box 12" hidden="1"/>
        <xdr:cNvSpPr txBox="1">
          <a:spLocks noChangeArrowheads="1"/>
        </xdr:cNvSpPr>
      </xdr:nvSpPr>
      <xdr:spPr bwMode="auto">
        <a:xfrm>
          <a:off x="7991475" y="5676900"/>
          <a:ext cx="676275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304</xdr:row>
      <xdr:rowOff>151813</xdr:rowOff>
    </xdr:from>
    <xdr:to>
      <xdr:col>7</xdr:col>
      <xdr:colOff>988144</xdr:colOff>
      <xdr:row>304</xdr:row>
      <xdr:rowOff>151813</xdr:rowOff>
    </xdr:to>
    <xdr:sp macro="" textlink="">
      <xdr:nvSpPr>
        <xdr:cNvPr id="1384" name="Text Box 45" hidden="1"/>
        <xdr:cNvSpPr txBox="1">
          <a:spLocks noChangeArrowheads="1"/>
        </xdr:cNvSpPr>
      </xdr:nvSpPr>
      <xdr:spPr bwMode="auto">
        <a:xfrm>
          <a:off x="7991475" y="56949975"/>
          <a:ext cx="676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305</xdr:row>
      <xdr:rowOff>145468</xdr:rowOff>
    </xdr:from>
    <xdr:to>
      <xdr:col>7</xdr:col>
      <xdr:colOff>988144</xdr:colOff>
      <xdr:row>311</xdr:row>
      <xdr:rowOff>48625</xdr:rowOff>
    </xdr:to>
    <xdr:sp macro="" textlink="">
      <xdr:nvSpPr>
        <xdr:cNvPr id="1385" name="Text Box 46" hidden="1"/>
        <xdr:cNvSpPr txBox="1">
          <a:spLocks noChangeArrowheads="1"/>
        </xdr:cNvSpPr>
      </xdr:nvSpPr>
      <xdr:spPr bwMode="auto">
        <a:xfrm>
          <a:off x="7991475" y="57111900"/>
          <a:ext cx="676275" cy="1076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299</xdr:row>
      <xdr:rowOff>173411</xdr:rowOff>
    </xdr:from>
    <xdr:to>
      <xdr:col>8</xdr:col>
      <xdr:colOff>285747</xdr:colOff>
      <xdr:row>300</xdr:row>
      <xdr:rowOff>42756</xdr:rowOff>
    </xdr:to>
    <xdr:sp macro="" textlink="">
      <xdr:nvSpPr>
        <xdr:cNvPr id="1386" name="Text Box 60" hidden="1"/>
        <xdr:cNvSpPr txBox="1">
          <a:spLocks noChangeArrowheads="1"/>
        </xdr:cNvSpPr>
      </xdr:nvSpPr>
      <xdr:spPr bwMode="auto">
        <a:xfrm>
          <a:off x="7991475" y="55987950"/>
          <a:ext cx="1009650" cy="57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5</xdr:col>
      <xdr:colOff>558165</xdr:colOff>
      <xdr:row>33</xdr:row>
      <xdr:rowOff>80682</xdr:rowOff>
    </xdr:from>
    <xdr:to>
      <xdr:col>6</xdr:col>
      <xdr:colOff>815340</xdr:colOff>
      <xdr:row>35</xdr:row>
      <xdr:rowOff>197223</xdr:rowOff>
    </xdr:to>
    <xdr:sp macro="" textlink="">
      <xdr:nvSpPr>
        <xdr:cNvPr id="1387" name="Text Box 61" hidden="1"/>
        <xdr:cNvSpPr txBox="1">
          <a:spLocks noChangeArrowheads="1"/>
        </xdr:cNvSpPr>
      </xdr:nvSpPr>
      <xdr:spPr bwMode="auto">
        <a:xfrm>
          <a:off x="6115050" y="5305425"/>
          <a:ext cx="13049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5</xdr:col>
      <xdr:colOff>558165</xdr:colOff>
      <xdr:row>34</xdr:row>
      <xdr:rowOff>188259</xdr:rowOff>
    </xdr:from>
    <xdr:to>
      <xdr:col>6</xdr:col>
      <xdr:colOff>815340</xdr:colOff>
      <xdr:row>37</xdr:row>
      <xdr:rowOff>7844</xdr:rowOff>
    </xdr:to>
    <xdr:sp macro="" textlink="">
      <xdr:nvSpPr>
        <xdr:cNvPr id="1388" name="Text Box 62" hidden="1"/>
        <xdr:cNvSpPr txBox="1">
          <a:spLocks noChangeArrowheads="1"/>
        </xdr:cNvSpPr>
      </xdr:nvSpPr>
      <xdr:spPr bwMode="auto">
        <a:xfrm>
          <a:off x="6115050" y="5591175"/>
          <a:ext cx="130492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5</xdr:col>
      <xdr:colOff>558165</xdr:colOff>
      <xdr:row>83</xdr:row>
      <xdr:rowOff>170330</xdr:rowOff>
    </xdr:from>
    <xdr:to>
      <xdr:col>6</xdr:col>
      <xdr:colOff>815340</xdr:colOff>
      <xdr:row>90</xdr:row>
      <xdr:rowOff>36514</xdr:rowOff>
    </xdr:to>
    <xdr:sp macro="" textlink="">
      <xdr:nvSpPr>
        <xdr:cNvPr id="1389" name="Text Box 63" hidden="1"/>
        <xdr:cNvSpPr txBox="1">
          <a:spLocks noChangeArrowheads="1"/>
        </xdr:cNvSpPr>
      </xdr:nvSpPr>
      <xdr:spPr bwMode="auto">
        <a:xfrm>
          <a:off x="6115050" y="14563725"/>
          <a:ext cx="1304925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5</xdr:col>
      <xdr:colOff>558165</xdr:colOff>
      <xdr:row>84</xdr:row>
      <xdr:rowOff>8965</xdr:rowOff>
    </xdr:from>
    <xdr:to>
      <xdr:col>6</xdr:col>
      <xdr:colOff>815340</xdr:colOff>
      <xdr:row>88</xdr:row>
      <xdr:rowOff>29108</xdr:rowOff>
    </xdr:to>
    <xdr:sp macro="" textlink="">
      <xdr:nvSpPr>
        <xdr:cNvPr id="1390" name="Text Box 64" hidden="1"/>
        <xdr:cNvSpPr txBox="1">
          <a:spLocks noChangeArrowheads="1"/>
        </xdr:cNvSpPr>
      </xdr:nvSpPr>
      <xdr:spPr bwMode="auto">
        <a:xfrm>
          <a:off x="6115050" y="14582775"/>
          <a:ext cx="130492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5</xdr:col>
      <xdr:colOff>558165</xdr:colOff>
      <xdr:row>308</xdr:row>
      <xdr:rowOff>80726</xdr:rowOff>
    </xdr:from>
    <xdr:to>
      <xdr:col>6</xdr:col>
      <xdr:colOff>815340</xdr:colOff>
      <xdr:row>336</xdr:row>
      <xdr:rowOff>3017</xdr:rowOff>
    </xdr:to>
    <xdr:sp macro="" textlink="">
      <xdr:nvSpPr>
        <xdr:cNvPr id="1391" name="Text Box 71" hidden="1"/>
        <xdr:cNvSpPr txBox="1">
          <a:spLocks noChangeArrowheads="1"/>
        </xdr:cNvSpPr>
      </xdr:nvSpPr>
      <xdr:spPr bwMode="auto">
        <a:xfrm>
          <a:off x="6115050" y="57645300"/>
          <a:ext cx="1304925" cy="5743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33</xdr:row>
      <xdr:rowOff>80682</xdr:rowOff>
    </xdr:from>
    <xdr:to>
      <xdr:col>7</xdr:col>
      <xdr:colOff>579251</xdr:colOff>
      <xdr:row>35</xdr:row>
      <xdr:rowOff>277906</xdr:rowOff>
    </xdr:to>
    <xdr:sp macro="" textlink="">
      <xdr:nvSpPr>
        <xdr:cNvPr id="1392" name="Text Box 72" hidden="1"/>
        <xdr:cNvSpPr txBox="1">
          <a:spLocks noChangeArrowheads="1"/>
        </xdr:cNvSpPr>
      </xdr:nvSpPr>
      <xdr:spPr bwMode="auto">
        <a:xfrm>
          <a:off x="7191375" y="5305425"/>
          <a:ext cx="10668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83</xdr:row>
      <xdr:rowOff>170330</xdr:rowOff>
    </xdr:from>
    <xdr:to>
      <xdr:col>7</xdr:col>
      <xdr:colOff>312420</xdr:colOff>
      <xdr:row>90</xdr:row>
      <xdr:rowOff>36514</xdr:rowOff>
    </xdr:to>
    <xdr:sp macro="" textlink="">
      <xdr:nvSpPr>
        <xdr:cNvPr id="1393" name="Text Box 73" hidden="1"/>
        <xdr:cNvSpPr txBox="1">
          <a:spLocks noChangeArrowheads="1"/>
        </xdr:cNvSpPr>
      </xdr:nvSpPr>
      <xdr:spPr bwMode="auto">
        <a:xfrm>
          <a:off x="7191375" y="14563725"/>
          <a:ext cx="800100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33</xdr:row>
      <xdr:rowOff>80682</xdr:rowOff>
    </xdr:from>
    <xdr:to>
      <xdr:col>8</xdr:col>
      <xdr:colOff>400048</xdr:colOff>
      <xdr:row>35</xdr:row>
      <xdr:rowOff>277906</xdr:rowOff>
    </xdr:to>
    <xdr:sp macro="" textlink="">
      <xdr:nvSpPr>
        <xdr:cNvPr id="1394" name="Text Box 74" hidden="1"/>
        <xdr:cNvSpPr txBox="1">
          <a:spLocks noChangeArrowheads="1"/>
        </xdr:cNvSpPr>
      </xdr:nvSpPr>
      <xdr:spPr bwMode="auto">
        <a:xfrm>
          <a:off x="7991475" y="5305425"/>
          <a:ext cx="11239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312420</xdr:colOff>
      <xdr:row>83</xdr:row>
      <xdr:rowOff>170330</xdr:rowOff>
    </xdr:from>
    <xdr:to>
      <xdr:col>8</xdr:col>
      <xdr:colOff>247647</xdr:colOff>
      <xdr:row>90</xdr:row>
      <xdr:rowOff>36514</xdr:rowOff>
    </xdr:to>
    <xdr:sp macro="" textlink="">
      <xdr:nvSpPr>
        <xdr:cNvPr id="1395" name="Text Box 75" hidden="1"/>
        <xdr:cNvSpPr txBox="1">
          <a:spLocks noChangeArrowheads="1"/>
        </xdr:cNvSpPr>
      </xdr:nvSpPr>
      <xdr:spPr bwMode="auto">
        <a:xfrm>
          <a:off x="7991475" y="14563725"/>
          <a:ext cx="971550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33</xdr:row>
      <xdr:rowOff>80682</xdr:rowOff>
    </xdr:from>
    <xdr:to>
      <xdr:col>7</xdr:col>
      <xdr:colOff>579251</xdr:colOff>
      <xdr:row>35</xdr:row>
      <xdr:rowOff>277906</xdr:rowOff>
    </xdr:to>
    <xdr:sp macro="" textlink="">
      <xdr:nvSpPr>
        <xdr:cNvPr id="1396" name="Text Box 76" hidden="1"/>
        <xdr:cNvSpPr txBox="1">
          <a:spLocks noChangeArrowheads="1"/>
        </xdr:cNvSpPr>
      </xdr:nvSpPr>
      <xdr:spPr bwMode="auto">
        <a:xfrm>
          <a:off x="7191375" y="5305425"/>
          <a:ext cx="10668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83</xdr:row>
      <xdr:rowOff>170330</xdr:rowOff>
    </xdr:from>
    <xdr:to>
      <xdr:col>7</xdr:col>
      <xdr:colOff>312420</xdr:colOff>
      <xdr:row>86</xdr:row>
      <xdr:rowOff>143435</xdr:rowOff>
    </xdr:to>
    <xdr:sp macro="" textlink="">
      <xdr:nvSpPr>
        <xdr:cNvPr id="1397" name="Text Box 77" hidden="1"/>
        <xdr:cNvSpPr txBox="1">
          <a:spLocks noChangeArrowheads="1"/>
        </xdr:cNvSpPr>
      </xdr:nvSpPr>
      <xdr:spPr bwMode="auto">
        <a:xfrm>
          <a:off x="7191375" y="14563725"/>
          <a:ext cx="800100" cy="514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279</xdr:row>
      <xdr:rowOff>127959</xdr:rowOff>
    </xdr:from>
    <xdr:to>
      <xdr:col>7</xdr:col>
      <xdr:colOff>312420</xdr:colOff>
      <xdr:row>294</xdr:row>
      <xdr:rowOff>27217</xdr:rowOff>
    </xdr:to>
    <xdr:sp macro="" textlink="">
      <xdr:nvSpPr>
        <xdr:cNvPr id="1398" name="Text Box 78" hidden="1"/>
        <xdr:cNvSpPr txBox="1">
          <a:spLocks noChangeArrowheads="1"/>
        </xdr:cNvSpPr>
      </xdr:nvSpPr>
      <xdr:spPr bwMode="auto">
        <a:xfrm>
          <a:off x="7191375" y="52501800"/>
          <a:ext cx="800100" cy="2400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299</xdr:row>
      <xdr:rowOff>173411</xdr:rowOff>
    </xdr:from>
    <xdr:to>
      <xdr:col>7</xdr:col>
      <xdr:colOff>312420</xdr:colOff>
      <xdr:row>304</xdr:row>
      <xdr:rowOff>151837</xdr:rowOff>
    </xdr:to>
    <xdr:sp macro="" textlink="">
      <xdr:nvSpPr>
        <xdr:cNvPr id="1399" name="Text Box 79" hidden="1"/>
        <xdr:cNvSpPr txBox="1">
          <a:spLocks noChangeArrowheads="1"/>
        </xdr:cNvSpPr>
      </xdr:nvSpPr>
      <xdr:spPr bwMode="auto">
        <a:xfrm>
          <a:off x="7191375" y="55987950"/>
          <a:ext cx="800100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301</xdr:row>
      <xdr:rowOff>34976</xdr:rowOff>
    </xdr:from>
    <xdr:to>
      <xdr:col>7</xdr:col>
      <xdr:colOff>312420</xdr:colOff>
      <xdr:row>304</xdr:row>
      <xdr:rowOff>151928</xdr:rowOff>
    </xdr:to>
    <xdr:sp macro="" textlink="">
      <xdr:nvSpPr>
        <xdr:cNvPr id="1400" name="Text Box 80" hidden="1"/>
        <xdr:cNvSpPr txBox="1">
          <a:spLocks noChangeArrowheads="1"/>
        </xdr:cNvSpPr>
      </xdr:nvSpPr>
      <xdr:spPr bwMode="auto">
        <a:xfrm>
          <a:off x="7191375" y="56254650"/>
          <a:ext cx="8001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577215</xdr:colOff>
      <xdr:row>304</xdr:row>
      <xdr:rowOff>151813</xdr:rowOff>
    </xdr:from>
    <xdr:to>
      <xdr:col>7</xdr:col>
      <xdr:colOff>312420</xdr:colOff>
      <xdr:row>304</xdr:row>
      <xdr:rowOff>151813</xdr:rowOff>
    </xdr:to>
    <xdr:sp macro="" textlink="">
      <xdr:nvSpPr>
        <xdr:cNvPr id="1401" name="Text Box 81" hidden="1"/>
        <xdr:cNvSpPr txBox="1">
          <a:spLocks noChangeArrowheads="1"/>
        </xdr:cNvSpPr>
      </xdr:nvSpPr>
      <xdr:spPr bwMode="auto">
        <a:xfrm>
          <a:off x="7191375" y="56949975"/>
          <a:ext cx="80010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05" transitionEvaluation="1" codeName="Sheet3"/>
  <dimension ref="A1:H536"/>
  <sheetViews>
    <sheetView tabSelected="1" view="pageBreakPreview" topLeftCell="A505" zoomScaleNormal="130" zoomScaleSheetLayoutView="100" workbookViewId="0">
      <selection activeCell="C523" sqref="C523"/>
    </sheetView>
  </sheetViews>
  <sheetFormatPr defaultColWidth="9.140625" defaultRowHeight="12.75"/>
  <cols>
    <col min="1" max="1" width="6.42578125" style="93" customWidth="1"/>
    <col min="2" max="2" width="8.42578125" style="166" customWidth="1"/>
    <col min="3" max="3" width="45.7109375" style="9" customWidth="1"/>
    <col min="4" max="4" width="11.28515625" style="9" customWidth="1"/>
    <col min="5" max="5" width="11.28515625" style="47" customWidth="1"/>
    <col min="6" max="6" width="15.7109375" style="9" customWidth="1"/>
    <col min="7" max="7" width="15.7109375" style="267" customWidth="1"/>
    <col min="8" max="8" width="15.7109375" style="47" customWidth="1"/>
    <col min="9" max="16384" width="9.140625" style="1"/>
  </cols>
  <sheetData>
    <row r="1" spans="1:8" ht="13.35" customHeight="1">
      <c r="A1" s="280" t="s">
        <v>281</v>
      </c>
      <c r="B1" s="280"/>
      <c r="C1" s="280"/>
      <c r="D1" s="280"/>
      <c r="E1" s="280"/>
      <c r="F1" s="280"/>
      <c r="G1" s="280"/>
      <c r="H1" s="280"/>
    </row>
    <row r="2" spans="1:8" ht="13.35" customHeight="1">
      <c r="A2" s="280" t="s">
        <v>282</v>
      </c>
      <c r="B2" s="280"/>
      <c r="C2" s="280"/>
      <c r="D2" s="280"/>
      <c r="E2" s="280"/>
      <c r="F2" s="280"/>
      <c r="G2" s="280"/>
      <c r="H2" s="280"/>
    </row>
    <row r="3" spans="1:8" ht="7.15" customHeight="1">
      <c r="A3" s="56"/>
      <c r="B3" s="57"/>
      <c r="C3" s="58"/>
      <c r="D3" s="58"/>
      <c r="E3" s="33"/>
      <c r="F3" s="58"/>
      <c r="G3" s="59"/>
      <c r="H3" s="33"/>
    </row>
    <row r="4" spans="1:8">
      <c r="A4" s="48"/>
      <c r="B4" s="60"/>
      <c r="C4" s="58"/>
      <c r="D4" s="61" t="s">
        <v>183</v>
      </c>
      <c r="E4" s="62"/>
      <c r="F4" s="58"/>
      <c r="G4" s="59"/>
      <c r="H4" s="33"/>
    </row>
    <row r="5" spans="1:8" ht="13.15" customHeight="1">
      <c r="A5" s="48"/>
      <c r="B5" s="60"/>
      <c r="C5" s="58"/>
      <c r="D5" s="61" t="s">
        <v>191</v>
      </c>
      <c r="E5" s="63">
        <v>2020</v>
      </c>
      <c r="F5" s="64" t="s">
        <v>0</v>
      </c>
      <c r="G5" s="59"/>
      <c r="H5" s="33"/>
    </row>
    <row r="6" spans="1:8" ht="13.15" customHeight="1">
      <c r="A6" s="48"/>
      <c r="B6" s="60"/>
      <c r="C6" s="58"/>
      <c r="D6" s="61" t="s">
        <v>1</v>
      </c>
      <c r="E6" s="63">
        <v>2030</v>
      </c>
      <c r="F6" s="64" t="s">
        <v>2</v>
      </c>
      <c r="G6" s="59"/>
      <c r="H6" s="33"/>
    </row>
    <row r="7" spans="1:8" s="3" customFormat="1" ht="13.15" customHeight="1">
      <c r="A7" s="48"/>
      <c r="B7" s="60"/>
      <c r="C7" s="66"/>
      <c r="D7" s="66" t="s">
        <v>3</v>
      </c>
      <c r="E7" s="63">
        <v>2040</v>
      </c>
      <c r="F7" s="64" t="s">
        <v>4</v>
      </c>
      <c r="G7" s="59"/>
      <c r="H7" s="33"/>
    </row>
    <row r="8" spans="1:8" s="3" customFormat="1" ht="13.15" customHeight="1">
      <c r="A8" s="48"/>
      <c r="B8" s="60"/>
      <c r="C8" s="66"/>
      <c r="D8" s="66"/>
      <c r="E8" s="63">
        <v>2043</v>
      </c>
      <c r="F8" s="284" t="s">
        <v>264</v>
      </c>
      <c r="G8" s="284"/>
      <c r="H8" s="33"/>
    </row>
    <row r="9" spans="1:8" s="3" customFormat="1" ht="13.15" customHeight="1">
      <c r="A9" s="48"/>
      <c r="B9" s="60"/>
      <c r="C9" s="66"/>
      <c r="D9" s="68"/>
      <c r="E9" s="69">
        <v>2045</v>
      </c>
      <c r="F9" s="281" t="s">
        <v>171</v>
      </c>
      <c r="G9" s="281"/>
      <c r="H9" s="33"/>
    </row>
    <row r="10" spans="1:8" s="3" customFormat="1" ht="13.15" customHeight="1">
      <c r="A10" s="48"/>
      <c r="B10" s="60"/>
      <c r="C10" s="66"/>
      <c r="D10" s="68"/>
      <c r="E10" s="69">
        <v>2047</v>
      </c>
      <c r="F10" s="281" t="s">
        <v>226</v>
      </c>
      <c r="G10" s="281"/>
      <c r="H10" s="33"/>
    </row>
    <row r="11" spans="1:8" s="3" customFormat="1" ht="13.15" customHeight="1">
      <c r="A11" s="48"/>
      <c r="B11" s="60"/>
      <c r="C11" s="66"/>
      <c r="D11" s="68" t="s">
        <v>192</v>
      </c>
      <c r="E11" s="70">
        <v>2048</v>
      </c>
      <c r="F11" s="71" t="s">
        <v>5</v>
      </c>
      <c r="G11" s="72"/>
      <c r="H11" s="73"/>
    </row>
    <row r="12" spans="1:8" s="3" customFormat="1" ht="13.15" customHeight="1">
      <c r="A12" s="48"/>
      <c r="B12" s="60"/>
      <c r="C12" s="66"/>
      <c r="D12" s="74"/>
      <c r="E12" s="70">
        <v>2049</v>
      </c>
      <c r="F12" s="71" t="s">
        <v>6</v>
      </c>
      <c r="G12" s="72"/>
      <c r="H12" s="73"/>
    </row>
    <row r="13" spans="1:8" s="3" customFormat="1" ht="13.15" customHeight="1">
      <c r="A13" s="48"/>
      <c r="B13" s="60"/>
      <c r="C13" s="66"/>
      <c r="D13" s="68" t="s">
        <v>7</v>
      </c>
      <c r="E13" s="63">
        <v>2052</v>
      </c>
      <c r="F13" s="75" t="s">
        <v>8</v>
      </c>
      <c r="G13" s="68"/>
      <c r="H13" s="73"/>
    </row>
    <row r="14" spans="1:8" s="3" customFormat="1" ht="13.15" customHeight="1">
      <c r="A14" s="48"/>
      <c r="B14" s="60"/>
      <c r="C14" s="66"/>
      <c r="D14" s="68"/>
      <c r="E14" s="63">
        <v>2054</v>
      </c>
      <c r="F14" s="75" t="s">
        <v>9</v>
      </c>
      <c r="G14" s="68"/>
      <c r="H14" s="73"/>
    </row>
    <row r="15" spans="1:8" s="3" customFormat="1" ht="13.15" customHeight="1">
      <c r="A15" s="48"/>
      <c r="B15" s="60"/>
      <c r="C15" s="61"/>
      <c r="D15" s="76" t="s">
        <v>10</v>
      </c>
      <c r="E15" s="63">
        <v>2071</v>
      </c>
      <c r="F15" s="75" t="s">
        <v>11</v>
      </c>
      <c r="G15" s="68"/>
      <c r="H15" s="73"/>
    </row>
    <row r="16" spans="1:8" s="3" customFormat="1" ht="13.15" customHeight="1">
      <c r="A16" s="48"/>
      <c r="B16" s="60"/>
      <c r="C16" s="61"/>
      <c r="D16" s="76"/>
      <c r="E16" s="63">
        <v>2075</v>
      </c>
      <c r="F16" s="75" t="s">
        <v>12</v>
      </c>
      <c r="G16" s="68"/>
      <c r="H16" s="73"/>
    </row>
    <row r="17" spans="1:8" s="3" customFormat="1" ht="13.15" customHeight="1">
      <c r="A17" s="48"/>
      <c r="B17" s="60"/>
      <c r="C17" s="67"/>
      <c r="D17" s="68" t="s">
        <v>189</v>
      </c>
      <c r="E17" s="63">
        <v>2235</v>
      </c>
      <c r="F17" s="74" t="s">
        <v>13</v>
      </c>
      <c r="G17" s="68"/>
      <c r="H17" s="73"/>
    </row>
    <row r="18" spans="1:8" s="3" customFormat="1" ht="13.15" customHeight="1">
      <c r="A18" s="48"/>
      <c r="B18" s="60"/>
      <c r="C18" s="67"/>
      <c r="D18" s="68" t="s">
        <v>185</v>
      </c>
      <c r="E18" s="77">
        <v>6003</v>
      </c>
      <c r="F18" s="78" t="s">
        <v>14</v>
      </c>
      <c r="G18" s="72"/>
      <c r="H18" s="73"/>
    </row>
    <row r="19" spans="1:8" s="3" customFormat="1" ht="13.15" customHeight="1">
      <c r="A19" s="48"/>
      <c r="B19" s="60"/>
      <c r="C19" s="67"/>
      <c r="D19" s="72"/>
      <c r="E19" s="77">
        <v>6004</v>
      </c>
      <c r="F19" s="78" t="s">
        <v>15</v>
      </c>
      <c r="G19" s="72"/>
      <c r="H19" s="73"/>
    </row>
    <row r="20" spans="1:8" s="3" customFormat="1" ht="13.15" customHeight="1">
      <c r="A20" s="48"/>
      <c r="B20" s="60"/>
      <c r="C20" s="67"/>
      <c r="D20" s="68" t="s">
        <v>184</v>
      </c>
      <c r="E20" s="79">
        <v>7610</v>
      </c>
      <c r="F20" s="80" t="s">
        <v>16</v>
      </c>
      <c r="G20" s="68"/>
      <c r="H20" s="73"/>
    </row>
    <row r="21" spans="1:8" s="3" customFormat="1" ht="7.15" customHeight="1">
      <c r="A21" s="48"/>
      <c r="B21" s="60"/>
      <c r="C21" s="67"/>
      <c r="D21" s="68"/>
      <c r="E21" s="79"/>
      <c r="F21" s="80"/>
      <c r="G21" s="68"/>
      <c r="H21" s="73"/>
    </row>
    <row r="22" spans="1:8" s="3" customFormat="1">
      <c r="A22" s="81" t="s">
        <v>261</v>
      </c>
      <c r="B22" s="60"/>
      <c r="C22" s="61"/>
      <c r="D22" s="76"/>
      <c r="E22" s="74"/>
      <c r="F22" s="74"/>
      <c r="G22" s="68"/>
      <c r="H22" s="73"/>
    </row>
    <row r="23" spans="1:8">
      <c r="A23" s="48"/>
      <c r="B23" s="60"/>
      <c r="C23" s="65"/>
      <c r="D23" s="33"/>
      <c r="E23" s="33" t="s">
        <v>17</v>
      </c>
      <c r="F23" s="33" t="s">
        <v>18</v>
      </c>
      <c r="G23" s="63" t="s">
        <v>24</v>
      </c>
      <c r="H23" s="62"/>
    </row>
    <row r="24" spans="1:8">
      <c r="A24" s="48"/>
      <c r="B24" s="60"/>
      <c r="C24" s="65"/>
      <c r="D24" s="33" t="s">
        <v>19</v>
      </c>
      <c r="E24" s="33">
        <v>4775403</v>
      </c>
      <c r="F24" s="33">
        <v>3753189</v>
      </c>
      <c r="G24" s="63">
        <v>8528592</v>
      </c>
      <c r="H24" s="62"/>
    </row>
    <row r="25" spans="1:8">
      <c r="A25" s="48"/>
      <c r="B25" s="60"/>
      <c r="C25" s="65"/>
      <c r="D25" s="33" t="s">
        <v>20</v>
      </c>
      <c r="E25" s="33">
        <v>9994552</v>
      </c>
      <c r="F25" s="33">
        <v>5500</v>
      </c>
      <c r="G25" s="63">
        <v>10000052</v>
      </c>
      <c r="H25" s="62"/>
    </row>
    <row r="26" spans="1:8">
      <c r="A26" s="48"/>
      <c r="B26" s="60"/>
      <c r="C26" s="65"/>
      <c r="D26" s="33"/>
      <c r="E26" s="33"/>
      <c r="F26" s="33"/>
      <c r="G26" s="63"/>
      <c r="H26" s="62"/>
    </row>
    <row r="27" spans="1:8">
      <c r="A27" s="48"/>
      <c r="B27" s="60"/>
      <c r="C27" s="65"/>
      <c r="D27" s="33"/>
      <c r="E27" s="33"/>
      <c r="F27" s="33"/>
      <c r="G27" s="63"/>
      <c r="H27" s="62"/>
    </row>
    <row r="28" spans="1:8">
      <c r="A28" s="48"/>
      <c r="B28" s="60"/>
      <c r="C28" s="65"/>
      <c r="D28" s="33"/>
      <c r="E28" s="33"/>
      <c r="F28" s="33"/>
      <c r="G28" s="63"/>
      <c r="H28" s="62"/>
    </row>
    <row r="29" spans="1:8">
      <c r="A29" s="82" t="s">
        <v>181</v>
      </c>
      <c r="B29" s="60"/>
      <c r="C29" s="64"/>
      <c r="D29" s="62"/>
      <c r="E29" s="62"/>
      <c r="F29" s="62"/>
      <c r="G29" s="68"/>
      <c r="H29" s="62"/>
    </row>
    <row r="30" spans="1:8" s="19" customFormat="1" ht="13.5" customHeight="1">
      <c r="A30" s="14"/>
      <c r="B30" s="15"/>
      <c r="C30" s="16"/>
      <c r="D30" s="17"/>
      <c r="E30" s="17"/>
      <c r="F30" s="17"/>
      <c r="G30" s="17"/>
      <c r="H30" s="18" t="s">
        <v>206</v>
      </c>
    </row>
    <row r="31" spans="1:8" s="19" customFormat="1" ht="13.15" customHeight="1">
      <c r="A31" s="20"/>
      <c r="B31" s="21"/>
      <c r="C31" s="22"/>
      <c r="D31" s="283" t="s">
        <v>272</v>
      </c>
      <c r="E31" s="283"/>
      <c r="F31" s="279" t="s">
        <v>260</v>
      </c>
      <c r="G31" s="279" t="s">
        <v>262</v>
      </c>
      <c r="H31" s="279" t="s">
        <v>260</v>
      </c>
    </row>
    <row r="32" spans="1:8" s="19" customFormat="1">
      <c r="A32" s="14"/>
      <c r="B32" s="15"/>
      <c r="C32" s="22" t="s">
        <v>21</v>
      </c>
      <c r="D32" s="282" t="s">
        <v>273</v>
      </c>
      <c r="E32" s="282"/>
      <c r="F32" s="279" t="s">
        <v>263</v>
      </c>
      <c r="G32" s="279" t="s">
        <v>263</v>
      </c>
      <c r="H32" s="279" t="s">
        <v>284</v>
      </c>
    </row>
    <row r="33" spans="1:8" s="19" customFormat="1">
      <c r="A33" s="23"/>
      <c r="B33" s="24"/>
      <c r="C33" s="16"/>
      <c r="D33" s="25" t="s">
        <v>22</v>
      </c>
      <c r="E33" s="25" t="s">
        <v>23</v>
      </c>
      <c r="F33" s="25"/>
      <c r="G33" s="25"/>
      <c r="H33" s="26"/>
    </row>
    <row r="34" spans="1:8" ht="15" customHeight="1">
      <c r="A34" s="48"/>
      <c r="B34" s="60"/>
      <c r="C34" s="83" t="s">
        <v>25</v>
      </c>
      <c r="D34" s="76"/>
      <c r="E34" s="75"/>
      <c r="F34" s="76"/>
      <c r="G34" s="76"/>
      <c r="H34" s="84"/>
    </row>
    <row r="35" spans="1:8" ht="25.5">
      <c r="A35" s="48" t="s">
        <v>26</v>
      </c>
      <c r="B35" s="49">
        <v>2020</v>
      </c>
      <c r="C35" s="50" t="s">
        <v>259</v>
      </c>
      <c r="D35" s="76"/>
      <c r="E35" s="75"/>
      <c r="F35" s="76"/>
      <c r="G35" s="76"/>
      <c r="H35" s="84"/>
    </row>
    <row r="36" spans="1:8" ht="28.15" customHeight="1">
      <c r="A36" s="48"/>
      <c r="B36" s="85">
        <v>0.105</v>
      </c>
      <c r="C36" s="50" t="s">
        <v>240</v>
      </c>
      <c r="D36" s="76"/>
      <c r="E36" s="76"/>
      <c r="F36" s="76"/>
      <c r="G36" s="52"/>
      <c r="H36" s="76"/>
    </row>
    <row r="37" spans="1:8" ht="15" customHeight="1">
      <c r="A37" s="48"/>
      <c r="B37" s="86">
        <v>44</v>
      </c>
      <c r="C37" s="53" t="s">
        <v>27</v>
      </c>
      <c r="D37" s="76"/>
      <c r="E37" s="76"/>
      <c r="F37" s="76"/>
      <c r="G37" s="52"/>
      <c r="H37" s="76"/>
    </row>
    <row r="38" spans="1:8" ht="15" customHeight="1">
      <c r="A38" s="48"/>
      <c r="B38" s="87" t="s">
        <v>28</v>
      </c>
      <c r="C38" s="53" t="s">
        <v>29</v>
      </c>
      <c r="D38" s="12">
        <v>0</v>
      </c>
      <c r="E38" s="51">
        <v>6691</v>
      </c>
      <c r="F38" s="51">
        <v>8477</v>
      </c>
      <c r="G38" s="51">
        <v>8477</v>
      </c>
      <c r="H38" s="51">
        <v>8448</v>
      </c>
    </row>
    <row r="39" spans="1:8" ht="15" customHeight="1">
      <c r="A39" s="48"/>
      <c r="B39" s="87" t="s">
        <v>30</v>
      </c>
      <c r="C39" s="53" t="s">
        <v>31</v>
      </c>
      <c r="D39" s="12">
        <v>0</v>
      </c>
      <c r="E39" s="51">
        <v>105</v>
      </c>
      <c r="F39" s="51">
        <v>120</v>
      </c>
      <c r="G39" s="51">
        <v>120</v>
      </c>
      <c r="H39" s="51">
        <v>120</v>
      </c>
    </row>
    <row r="40" spans="1:8">
      <c r="A40" s="48"/>
      <c r="B40" s="87" t="s">
        <v>32</v>
      </c>
      <c r="C40" s="53" t="s">
        <v>33</v>
      </c>
      <c r="D40" s="12">
        <v>0</v>
      </c>
      <c r="E40" s="51">
        <v>309</v>
      </c>
      <c r="F40" s="51">
        <v>750</v>
      </c>
      <c r="G40" s="51">
        <v>750</v>
      </c>
      <c r="H40" s="51">
        <v>750</v>
      </c>
    </row>
    <row r="41" spans="1:8">
      <c r="A41" s="48"/>
      <c r="B41" s="87" t="s">
        <v>34</v>
      </c>
      <c r="C41" s="53" t="s">
        <v>35</v>
      </c>
      <c r="D41" s="10">
        <v>0</v>
      </c>
      <c r="E41" s="88">
        <v>497</v>
      </c>
      <c r="F41" s="88">
        <v>2500</v>
      </c>
      <c r="G41" s="88">
        <v>2500</v>
      </c>
      <c r="H41" s="88">
        <v>2500</v>
      </c>
    </row>
    <row r="42" spans="1:8">
      <c r="A42" s="99" t="s">
        <v>24</v>
      </c>
      <c r="B42" s="163">
        <v>44</v>
      </c>
      <c r="C42" s="101" t="s">
        <v>27</v>
      </c>
      <c r="D42" s="10">
        <f t="shared" ref="D42:G42" si="0">SUM(D38:D41)</f>
        <v>0</v>
      </c>
      <c r="E42" s="88">
        <f t="shared" si="0"/>
        <v>7602</v>
      </c>
      <c r="F42" s="88">
        <f t="shared" si="0"/>
        <v>11847</v>
      </c>
      <c r="G42" s="88">
        <f t="shared" si="0"/>
        <v>11847</v>
      </c>
      <c r="H42" s="88">
        <v>11818</v>
      </c>
    </row>
    <row r="43" spans="1:8" ht="5.45" customHeight="1">
      <c r="A43" s="48"/>
      <c r="B43" s="86"/>
      <c r="C43" s="53"/>
      <c r="D43" s="76"/>
      <c r="E43" s="76"/>
      <c r="F43" s="76"/>
      <c r="G43" s="34"/>
      <c r="H43" s="76"/>
    </row>
    <row r="44" spans="1:8">
      <c r="A44" s="48"/>
      <c r="B44" s="86">
        <v>66</v>
      </c>
      <c r="C44" s="53" t="s">
        <v>36</v>
      </c>
      <c r="D44" s="76"/>
      <c r="E44" s="76"/>
      <c r="F44" s="76"/>
      <c r="G44" s="34"/>
      <c r="H44" s="76"/>
    </row>
    <row r="45" spans="1:8">
      <c r="A45" s="48"/>
      <c r="B45" s="87" t="s">
        <v>37</v>
      </c>
      <c r="C45" s="53" t="s">
        <v>29</v>
      </c>
      <c r="D45" s="12">
        <v>0</v>
      </c>
      <c r="E45" s="51">
        <v>6070</v>
      </c>
      <c r="F45" s="51">
        <v>5861</v>
      </c>
      <c r="G45" s="51">
        <v>5861</v>
      </c>
      <c r="H45" s="51">
        <v>5825</v>
      </c>
    </row>
    <row r="46" spans="1:8">
      <c r="A46" s="48"/>
      <c r="B46" s="87" t="s">
        <v>38</v>
      </c>
      <c r="C46" s="53" t="s">
        <v>31</v>
      </c>
      <c r="D46" s="12">
        <v>0</v>
      </c>
      <c r="E46" s="51">
        <v>55</v>
      </c>
      <c r="F46" s="51">
        <v>55</v>
      </c>
      <c r="G46" s="51">
        <v>55</v>
      </c>
      <c r="H46" s="51">
        <v>55</v>
      </c>
    </row>
    <row r="47" spans="1:8">
      <c r="A47" s="48"/>
      <c r="B47" s="87" t="s">
        <v>42</v>
      </c>
      <c r="C47" s="53" t="s">
        <v>33</v>
      </c>
      <c r="D47" s="12">
        <v>0</v>
      </c>
      <c r="E47" s="51">
        <v>230</v>
      </c>
      <c r="F47" s="51">
        <v>230</v>
      </c>
      <c r="G47" s="51">
        <v>230</v>
      </c>
      <c r="H47" s="51">
        <v>230</v>
      </c>
    </row>
    <row r="48" spans="1:8">
      <c r="A48" s="48" t="s">
        <v>24</v>
      </c>
      <c r="B48" s="86">
        <v>66</v>
      </c>
      <c r="C48" s="53" t="s">
        <v>36</v>
      </c>
      <c r="D48" s="31">
        <f t="shared" ref="D48:G48" si="1">SUM(D45:D47)</f>
        <v>0</v>
      </c>
      <c r="E48" s="55">
        <f t="shared" si="1"/>
        <v>6355</v>
      </c>
      <c r="F48" s="55">
        <f t="shared" si="1"/>
        <v>6146</v>
      </c>
      <c r="G48" s="55">
        <f t="shared" si="1"/>
        <v>6146</v>
      </c>
      <c r="H48" s="55">
        <v>6110</v>
      </c>
    </row>
    <row r="49" spans="1:8">
      <c r="A49" s="48"/>
      <c r="B49" s="86"/>
      <c r="C49" s="53"/>
      <c r="D49" s="35"/>
      <c r="E49" s="89"/>
      <c r="F49" s="35"/>
      <c r="G49" s="35"/>
      <c r="H49" s="89"/>
    </row>
    <row r="50" spans="1:8" ht="15" customHeight="1">
      <c r="A50" s="48"/>
      <c r="B50" s="86">
        <v>62</v>
      </c>
      <c r="C50" s="53" t="s">
        <v>236</v>
      </c>
      <c r="D50" s="12"/>
      <c r="E50" s="51"/>
      <c r="F50" s="12"/>
      <c r="G50" s="12"/>
      <c r="H50" s="51"/>
    </row>
    <row r="51" spans="1:8" ht="15" customHeight="1">
      <c r="A51" s="48"/>
      <c r="B51" s="86">
        <v>82</v>
      </c>
      <c r="C51" s="53" t="s">
        <v>237</v>
      </c>
      <c r="D51" s="12"/>
      <c r="E51" s="51"/>
      <c r="F51" s="12"/>
      <c r="G51" s="12"/>
      <c r="H51" s="51"/>
    </row>
    <row r="52" spans="1:8">
      <c r="A52" s="48"/>
      <c r="B52" s="86" t="s">
        <v>238</v>
      </c>
      <c r="C52" s="53" t="s">
        <v>239</v>
      </c>
      <c r="D52" s="10">
        <v>0</v>
      </c>
      <c r="E52" s="10">
        <v>0</v>
      </c>
      <c r="F52" s="88">
        <v>5800</v>
      </c>
      <c r="G52" s="88">
        <v>5800</v>
      </c>
      <c r="H52" s="10">
        <v>0</v>
      </c>
    </row>
    <row r="53" spans="1:8">
      <c r="A53" s="48" t="s">
        <v>24</v>
      </c>
      <c r="B53" s="86">
        <v>82</v>
      </c>
      <c r="C53" s="53" t="s">
        <v>237</v>
      </c>
      <c r="D53" s="12">
        <f t="shared" ref="D53:G53" si="2">D52</f>
        <v>0</v>
      </c>
      <c r="E53" s="12">
        <f t="shared" si="2"/>
        <v>0</v>
      </c>
      <c r="F53" s="51">
        <f t="shared" si="2"/>
        <v>5800</v>
      </c>
      <c r="G53" s="51">
        <f t="shared" si="2"/>
        <v>5800</v>
      </c>
      <c r="H53" s="12">
        <v>0</v>
      </c>
    </row>
    <row r="54" spans="1:8">
      <c r="A54" s="48" t="s">
        <v>24</v>
      </c>
      <c r="B54" s="86">
        <v>62</v>
      </c>
      <c r="C54" s="53" t="s">
        <v>236</v>
      </c>
      <c r="D54" s="31">
        <f t="shared" ref="D54:G54" si="3">D52</f>
        <v>0</v>
      </c>
      <c r="E54" s="31">
        <f t="shared" si="3"/>
        <v>0</v>
      </c>
      <c r="F54" s="55">
        <f t="shared" si="3"/>
        <v>5800</v>
      </c>
      <c r="G54" s="55">
        <f t="shared" si="3"/>
        <v>5800</v>
      </c>
      <c r="H54" s="31">
        <v>0</v>
      </c>
    </row>
    <row r="55" spans="1:8" ht="27.6" customHeight="1">
      <c r="A55" s="48" t="s">
        <v>24</v>
      </c>
      <c r="B55" s="85">
        <v>0.105</v>
      </c>
      <c r="C55" s="50" t="s">
        <v>240</v>
      </c>
      <c r="D55" s="31">
        <f t="shared" ref="D55:G55" si="4">D48+D42+D54</f>
        <v>0</v>
      </c>
      <c r="E55" s="55">
        <f t="shared" si="4"/>
        <v>13957</v>
      </c>
      <c r="F55" s="55">
        <f t="shared" si="4"/>
        <v>23793</v>
      </c>
      <c r="G55" s="55">
        <f t="shared" si="4"/>
        <v>23793</v>
      </c>
      <c r="H55" s="55">
        <v>17928</v>
      </c>
    </row>
    <row r="56" spans="1:8">
      <c r="A56" s="48" t="s">
        <v>24</v>
      </c>
      <c r="B56" s="49">
        <v>2020</v>
      </c>
      <c r="C56" s="50" t="s">
        <v>0</v>
      </c>
      <c r="D56" s="10">
        <f t="shared" ref="D56:G56" si="5">D55</f>
        <v>0</v>
      </c>
      <c r="E56" s="88">
        <f t="shared" si="5"/>
        <v>13957</v>
      </c>
      <c r="F56" s="88">
        <f t="shared" si="5"/>
        <v>23793</v>
      </c>
      <c r="G56" s="88">
        <f t="shared" si="5"/>
        <v>23793</v>
      </c>
      <c r="H56" s="88">
        <v>17928</v>
      </c>
    </row>
    <row r="57" spans="1:8" ht="12.6" customHeight="1">
      <c r="A57" s="48"/>
      <c r="B57" s="49"/>
      <c r="C57" s="53"/>
      <c r="D57" s="76"/>
      <c r="E57" s="76"/>
      <c r="F57" s="76"/>
      <c r="G57" s="76"/>
      <c r="H57" s="76"/>
    </row>
    <row r="58" spans="1:8">
      <c r="A58" s="48" t="s">
        <v>26</v>
      </c>
      <c r="B58" s="49">
        <v>2030</v>
      </c>
      <c r="C58" s="50" t="s">
        <v>2</v>
      </c>
      <c r="D58" s="90"/>
      <c r="E58" s="90"/>
      <c r="F58" s="90"/>
      <c r="G58" s="90"/>
      <c r="H58" s="90"/>
    </row>
    <row r="59" spans="1:8">
      <c r="A59" s="48"/>
      <c r="B59" s="91">
        <v>1</v>
      </c>
      <c r="C59" s="53" t="s">
        <v>44</v>
      </c>
      <c r="D59" s="68"/>
      <c r="E59" s="68"/>
      <c r="F59" s="68"/>
      <c r="G59" s="68"/>
      <c r="H59" s="68"/>
    </row>
    <row r="60" spans="1:8">
      <c r="A60" s="48"/>
      <c r="B60" s="85">
        <v>1.101</v>
      </c>
      <c r="C60" s="50" t="s">
        <v>45</v>
      </c>
      <c r="D60" s="68"/>
      <c r="E60" s="68"/>
      <c r="F60" s="68"/>
      <c r="G60" s="68"/>
      <c r="H60" s="68"/>
    </row>
    <row r="61" spans="1:8">
      <c r="A61" s="48"/>
      <c r="B61" s="87" t="s">
        <v>46</v>
      </c>
      <c r="C61" s="92" t="s">
        <v>47</v>
      </c>
      <c r="D61" s="10">
        <v>0</v>
      </c>
      <c r="E61" s="88">
        <v>978</v>
      </c>
      <c r="F61" s="88">
        <v>1500</v>
      </c>
      <c r="G61" s="88">
        <v>1500</v>
      </c>
      <c r="H61" s="88">
        <v>1500</v>
      </c>
    </row>
    <row r="62" spans="1:8">
      <c r="A62" s="48" t="s">
        <v>24</v>
      </c>
      <c r="B62" s="85">
        <v>1.101</v>
      </c>
      <c r="C62" s="50" t="s">
        <v>45</v>
      </c>
      <c r="D62" s="31">
        <f t="shared" ref="D62:G63" si="6">D61</f>
        <v>0</v>
      </c>
      <c r="E62" s="55">
        <f t="shared" si="6"/>
        <v>978</v>
      </c>
      <c r="F62" s="55">
        <f t="shared" si="6"/>
        <v>1500</v>
      </c>
      <c r="G62" s="55">
        <f t="shared" si="6"/>
        <v>1500</v>
      </c>
      <c r="H62" s="55">
        <v>1500</v>
      </c>
    </row>
    <row r="63" spans="1:8">
      <c r="A63" s="48" t="s">
        <v>24</v>
      </c>
      <c r="B63" s="91">
        <v>1</v>
      </c>
      <c r="C63" s="53" t="s">
        <v>44</v>
      </c>
      <c r="D63" s="10">
        <f t="shared" si="6"/>
        <v>0</v>
      </c>
      <c r="E63" s="88">
        <f t="shared" si="6"/>
        <v>978</v>
      </c>
      <c r="F63" s="88">
        <f t="shared" si="6"/>
        <v>1500</v>
      </c>
      <c r="G63" s="88">
        <f t="shared" si="6"/>
        <v>1500</v>
      </c>
      <c r="H63" s="88">
        <v>1500</v>
      </c>
    </row>
    <row r="64" spans="1:8">
      <c r="A64" s="48"/>
      <c r="B64" s="91"/>
      <c r="C64" s="53"/>
      <c r="D64" s="76"/>
      <c r="E64" s="76"/>
      <c r="F64" s="76"/>
      <c r="G64" s="76"/>
      <c r="H64" s="76"/>
    </row>
    <row r="65" spans="1:8">
      <c r="A65" s="48"/>
      <c r="B65" s="91">
        <v>2</v>
      </c>
      <c r="C65" s="53" t="s">
        <v>48</v>
      </c>
      <c r="D65" s="90"/>
      <c r="E65" s="90"/>
      <c r="F65" s="90"/>
      <c r="G65" s="90"/>
      <c r="H65" s="90"/>
    </row>
    <row r="66" spans="1:8">
      <c r="A66" s="48"/>
      <c r="B66" s="85">
        <v>2.101</v>
      </c>
      <c r="C66" s="50" t="s">
        <v>45</v>
      </c>
      <c r="D66" s="68"/>
      <c r="E66" s="68"/>
      <c r="F66" s="68"/>
      <c r="G66" s="68"/>
      <c r="H66" s="68"/>
    </row>
    <row r="67" spans="1:8">
      <c r="A67" s="48"/>
      <c r="B67" s="87" t="s">
        <v>49</v>
      </c>
      <c r="C67" s="92" t="s">
        <v>50</v>
      </c>
      <c r="D67" s="10">
        <v>0</v>
      </c>
      <c r="E67" s="88">
        <v>72</v>
      </c>
      <c r="F67" s="88">
        <v>500</v>
      </c>
      <c r="G67" s="88">
        <v>500</v>
      </c>
      <c r="H67" s="88">
        <v>500</v>
      </c>
    </row>
    <row r="68" spans="1:8">
      <c r="A68" s="48" t="s">
        <v>24</v>
      </c>
      <c r="B68" s="85">
        <v>2.101</v>
      </c>
      <c r="C68" s="50" t="s">
        <v>45</v>
      </c>
      <c r="D68" s="10">
        <f t="shared" ref="D68:G69" si="7">D67</f>
        <v>0</v>
      </c>
      <c r="E68" s="88">
        <f t="shared" si="7"/>
        <v>72</v>
      </c>
      <c r="F68" s="88">
        <f t="shared" si="7"/>
        <v>500</v>
      </c>
      <c r="G68" s="88">
        <f t="shared" si="7"/>
        <v>500</v>
      </c>
      <c r="H68" s="88">
        <v>500</v>
      </c>
    </row>
    <row r="69" spans="1:8">
      <c r="A69" s="93" t="s">
        <v>24</v>
      </c>
      <c r="B69" s="94">
        <v>2</v>
      </c>
      <c r="C69" s="95" t="s">
        <v>51</v>
      </c>
      <c r="D69" s="10">
        <f t="shared" si="7"/>
        <v>0</v>
      </c>
      <c r="E69" s="88">
        <f t="shared" si="7"/>
        <v>72</v>
      </c>
      <c r="F69" s="88">
        <f t="shared" si="7"/>
        <v>500</v>
      </c>
      <c r="G69" s="88">
        <f t="shared" si="7"/>
        <v>500</v>
      </c>
      <c r="H69" s="88">
        <v>500</v>
      </c>
    </row>
    <row r="70" spans="1:8" ht="16.149999999999999" customHeight="1">
      <c r="A70" s="48" t="s">
        <v>24</v>
      </c>
      <c r="B70" s="49">
        <v>2030</v>
      </c>
      <c r="C70" s="50" t="s">
        <v>2</v>
      </c>
      <c r="D70" s="10">
        <f t="shared" ref="D70:G70" si="8">D69+D63</f>
        <v>0</v>
      </c>
      <c r="E70" s="88">
        <f t="shared" si="8"/>
        <v>1050</v>
      </c>
      <c r="F70" s="88">
        <f t="shared" si="8"/>
        <v>2000</v>
      </c>
      <c r="G70" s="88">
        <f t="shared" si="8"/>
        <v>2000</v>
      </c>
      <c r="H70" s="88">
        <v>2000</v>
      </c>
    </row>
    <row r="71" spans="1:8">
      <c r="A71" s="48"/>
      <c r="B71" s="49"/>
      <c r="C71" s="53"/>
      <c r="D71" s="76"/>
      <c r="E71" s="76"/>
      <c r="F71" s="76"/>
      <c r="G71" s="76"/>
      <c r="H71" s="76"/>
    </row>
    <row r="72" spans="1:8" ht="13.9" customHeight="1">
      <c r="A72" s="48" t="s">
        <v>26</v>
      </c>
      <c r="B72" s="49">
        <v>2040</v>
      </c>
      <c r="C72" s="50" t="s">
        <v>4</v>
      </c>
      <c r="D72" s="90"/>
      <c r="E72" s="90"/>
      <c r="F72" s="90"/>
      <c r="G72" s="90"/>
      <c r="H72" s="90"/>
    </row>
    <row r="73" spans="1:8" ht="13.9" customHeight="1">
      <c r="B73" s="96">
        <v>0.10100000000000001</v>
      </c>
      <c r="C73" s="97" t="s">
        <v>39</v>
      </c>
      <c r="D73" s="90"/>
      <c r="E73" s="90"/>
      <c r="F73" s="90"/>
      <c r="G73" s="90"/>
      <c r="H73" s="90"/>
    </row>
    <row r="74" spans="1:8" ht="13.9" customHeight="1">
      <c r="B74" s="98">
        <v>44</v>
      </c>
      <c r="C74" s="95" t="s">
        <v>27</v>
      </c>
      <c r="D74" s="90"/>
      <c r="E74" s="90"/>
      <c r="F74" s="90"/>
      <c r="G74" s="90"/>
      <c r="H74" s="90"/>
    </row>
    <row r="75" spans="1:8" ht="13.9" customHeight="1">
      <c r="A75" s="48"/>
      <c r="B75" s="87" t="s">
        <v>28</v>
      </c>
      <c r="C75" s="53" t="s">
        <v>29</v>
      </c>
      <c r="D75" s="12">
        <v>0</v>
      </c>
      <c r="E75" s="51">
        <v>34995</v>
      </c>
      <c r="F75" s="51">
        <v>36786</v>
      </c>
      <c r="G75" s="51">
        <v>36786</v>
      </c>
      <c r="H75" s="12">
        <v>0</v>
      </c>
    </row>
    <row r="76" spans="1:8" ht="13.9" customHeight="1">
      <c r="A76" s="48"/>
      <c r="B76" s="87" t="s">
        <v>30</v>
      </c>
      <c r="C76" s="53" t="s">
        <v>31</v>
      </c>
      <c r="D76" s="12">
        <v>0</v>
      </c>
      <c r="E76" s="51">
        <v>846</v>
      </c>
      <c r="F76" s="51">
        <v>400</v>
      </c>
      <c r="G76" s="51">
        <v>400</v>
      </c>
      <c r="H76" s="12">
        <v>0</v>
      </c>
    </row>
    <row r="77" spans="1:8" ht="13.9" customHeight="1">
      <c r="A77" s="48"/>
      <c r="B77" s="87" t="s">
        <v>32</v>
      </c>
      <c r="C77" s="53" t="s">
        <v>33</v>
      </c>
      <c r="D77" s="12">
        <v>0</v>
      </c>
      <c r="E77" s="51">
        <v>3149</v>
      </c>
      <c r="F77" s="51">
        <v>3600</v>
      </c>
      <c r="G77" s="51">
        <v>3600</v>
      </c>
      <c r="H77" s="12">
        <v>0</v>
      </c>
    </row>
    <row r="78" spans="1:8" ht="15" customHeight="1">
      <c r="A78" s="99"/>
      <c r="B78" s="100" t="s">
        <v>40</v>
      </c>
      <c r="C78" s="101" t="s">
        <v>41</v>
      </c>
      <c r="D78" s="10">
        <v>0</v>
      </c>
      <c r="E78" s="88">
        <v>266</v>
      </c>
      <c r="F78" s="88">
        <v>400</v>
      </c>
      <c r="G78" s="88">
        <v>400</v>
      </c>
      <c r="H78" s="10">
        <v>0</v>
      </c>
    </row>
    <row r="79" spans="1:8" ht="15" customHeight="1">
      <c r="A79" s="48"/>
      <c r="B79" s="87" t="s">
        <v>34</v>
      </c>
      <c r="C79" s="53" t="s">
        <v>35</v>
      </c>
      <c r="D79" s="10">
        <v>0</v>
      </c>
      <c r="E79" s="88">
        <v>5971</v>
      </c>
      <c r="F79" s="88">
        <v>7000</v>
      </c>
      <c r="G79" s="88">
        <v>7000</v>
      </c>
      <c r="H79" s="10">
        <v>0</v>
      </c>
    </row>
    <row r="80" spans="1:8" ht="15" customHeight="1">
      <c r="A80" s="48" t="s">
        <v>24</v>
      </c>
      <c r="B80" s="86">
        <v>44</v>
      </c>
      <c r="C80" s="53" t="s">
        <v>27</v>
      </c>
      <c r="D80" s="10">
        <f t="shared" ref="D80:G80" si="9">SUM(D75:D79)</f>
        <v>0</v>
      </c>
      <c r="E80" s="88">
        <f t="shared" si="9"/>
        <v>45227</v>
      </c>
      <c r="F80" s="88">
        <f t="shared" si="9"/>
        <v>48186</v>
      </c>
      <c r="G80" s="88">
        <f t="shared" si="9"/>
        <v>48186</v>
      </c>
      <c r="H80" s="10">
        <v>0</v>
      </c>
    </row>
    <row r="81" spans="1:8" ht="17.45" customHeight="1">
      <c r="A81" s="48"/>
      <c r="B81" s="87"/>
      <c r="C81" s="53"/>
      <c r="D81" s="102"/>
      <c r="E81" s="36"/>
      <c r="F81" s="102"/>
      <c r="G81" s="36"/>
      <c r="H81" s="102"/>
    </row>
    <row r="82" spans="1:8" ht="15" customHeight="1">
      <c r="A82" s="48"/>
      <c r="B82" s="86">
        <v>66</v>
      </c>
      <c r="C82" s="53" t="s">
        <v>36</v>
      </c>
      <c r="D82" s="102"/>
      <c r="E82" s="36"/>
      <c r="F82" s="102"/>
      <c r="G82" s="36"/>
      <c r="H82" s="102"/>
    </row>
    <row r="83" spans="1:8" ht="15" customHeight="1">
      <c r="B83" s="87" t="s">
        <v>37</v>
      </c>
      <c r="C83" s="53" t="s">
        <v>29</v>
      </c>
      <c r="D83" s="11">
        <v>0</v>
      </c>
      <c r="E83" s="103">
        <v>6119</v>
      </c>
      <c r="F83" s="103">
        <v>7131</v>
      </c>
      <c r="G83" s="103">
        <v>7131</v>
      </c>
      <c r="H83" s="11">
        <v>0</v>
      </c>
    </row>
    <row r="84" spans="1:8" ht="15" customHeight="1">
      <c r="B84" s="87" t="s">
        <v>38</v>
      </c>
      <c r="C84" s="53" t="s">
        <v>31</v>
      </c>
      <c r="D84" s="11">
        <v>0</v>
      </c>
      <c r="E84" s="103">
        <v>200</v>
      </c>
      <c r="F84" s="103">
        <v>200</v>
      </c>
      <c r="G84" s="103">
        <v>200</v>
      </c>
      <c r="H84" s="11">
        <v>0</v>
      </c>
    </row>
    <row r="85" spans="1:8" ht="15" customHeight="1">
      <c r="B85" s="104" t="s">
        <v>42</v>
      </c>
      <c r="C85" s="95" t="s">
        <v>33</v>
      </c>
      <c r="D85" s="11">
        <v>0</v>
      </c>
      <c r="E85" s="103">
        <v>1631</v>
      </c>
      <c r="F85" s="103">
        <v>810</v>
      </c>
      <c r="G85" s="103">
        <v>810</v>
      </c>
      <c r="H85" s="11">
        <v>0</v>
      </c>
    </row>
    <row r="86" spans="1:8" ht="15" customHeight="1">
      <c r="B86" s="104" t="s">
        <v>43</v>
      </c>
      <c r="C86" s="95" t="s">
        <v>41</v>
      </c>
      <c r="D86" s="11">
        <v>0</v>
      </c>
      <c r="E86" s="103">
        <v>287</v>
      </c>
      <c r="F86" s="103">
        <v>530</v>
      </c>
      <c r="G86" s="103">
        <v>530</v>
      </c>
      <c r="H86" s="11">
        <v>0</v>
      </c>
    </row>
    <row r="87" spans="1:8" ht="15" customHeight="1">
      <c r="A87" s="93" t="s">
        <v>24</v>
      </c>
      <c r="B87" s="98">
        <v>66</v>
      </c>
      <c r="C87" s="95" t="s">
        <v>36</v>
      </c>
      <c r="D87" s="31">
        <f t="shared" ref="D87:G87" si="10">SUM(D83:D86)</f>
        <v>0</v>
      </c>
      <c r="E87" s="55">
        <f t="shared" si="10"/>
        <v>8237</v>
      </c>
      <c r="F87" s="55">
        <f t="shared" si="10"/>
        <v>8671</v>
      </c>
      <c r="G87" s="55">
        <f t="shared" si="10"/>
        <v>8671</v>
      </c>
      <c r="H87" s="31">
        <v>0</v>
      </c>
    </row>
    <row r="88" spans="1:8" ht="15" customHeight="1">
      <c r="A88" s="48" t="s">
        <v>24</v>
      </c>
      <c r="B88" s="85">
        <v>0.10100000000000001</v>
      </c>
      <c r="C88" s="50" t="s">
        <v>39</v>
      </c>
      <c r="D88" s="10">
        <f t="shared" ref="D88:G88" si="11">D87+D80</f>
        <v>0</v>
      </c>
      <c r="E88" s="88">
        <f t="shared" si="11"/>
        <v>53464</v>
      </c>
      <c r="F88" s="88">
        <f t="shared" si="11"/>
        <v>56857</v>
      </c>
      <c r="G88" s="88">
        <f t="shared" si="11"/>
        <v>56857</v>
      </c>
      <c r="H88" s="10">
        <v>0</v>
      </c>
    </row>
    <row r="89" spans="1:8" ht="15" customHeight="1">
      <c r="A89" s="48" t="s">
        <v>24</v>
      </c>
      <c r="B89" s="49">
        <v>2040</v>
      </c>
      <c r="C89" s="50" t="s">
        <v>186</v>
      </c>
      <c r="D89" s="10">
        <f t="shared" ref="D89:G89" si="12">D88</f>
        <v>0</v>
      </c>
      <c r="E89" s="88">
        <f t="shared" si="12"/>
        <v>53464</v>
      </c>
      <c r="F89" s="88">
        <f t="shared" si="12"/>
        <v>56857</v>
      </c>
      <c r="G89" s="88">
        <f t="shared" si="12"/>
        <v>56857</v>
      </c>
      <c r="H89" s="10">
        <v>0</v>
      </c>
    </row>
    <row r="90" spans="1:8" ht="16.899999999999999" customHeight="1">
      <c r="A90" s="48"/>
      <c r="B90" s="49"/>
      <c r="C90" s="50"/>
      <c r="D90" s="12"/>
      <c r="E90" s="51"/>
      <c r="F90" s="12"/>
      <c r="G90" s="12"/>
      <c r="H90" s="51"/>
    </row>
    <row r="91" spans="1:8" s="9" customFormat="1" ht="26.25" customHeight="1">
      <c r="A91" s="48"/>
      <c r="B91" s="49">
        <v>2043</v>
      </c>
      <c r="C91" s="50" t="s">
        <v>274</v>
      </c>
      <c r="D91" s="12"/>
      <c r="E91" s="51"/>
      <c r="F91" s="12"/>
      <c r="G91" s="12"/>
      <c r="H91" s="51"/>
    </row>
    <row r="92" spans="1:8" ht="15.6" customHeight="1">
      <c r="A92" s="48"/>
      <c r="B92" s="96">
        <v>0.10100000000000001</v>
      </c>
      <c r="C92" s="97" t="s">
        <v>39</v>
      </c>
      <c r="D92" s="12"/>
      <c r="E92" s="51"/>
      <c r="F92" s="12"/>
      <c r="G92" s="12"/>
      <c r="H92" s="51"/>
    </row>
    <row r="93" spans="1:8" ht="15.6" customHeight="1">
      <c r="B93" s="98">
        <v>44</v>
      </c>
      <c r="C93" s="95" t="s">
        <v>27</v>
      </c>
      <c r="D93" s="12"/>
      <c r="E93" s="51"/>
      <c r="F93" s="12"/>
      <c r="G93" s="12"/>
      <c r="H93" s="51"/>
    </row>
    <row r="94" spans="1:8" ht="15.6" customHeight="1">
      <c r="A94" s="48"/>
      <c r="B94" s="87" t="s">
        <v>28</v>
      </c>
      <c r="C94" s="53" t="s">
        <v>29</v>
      </c>
      <c r="D94" s="12">
        <v>0</v>
      </c>
      <c r="E94" s="12">
        <v>0</v>
      </c>
      <c r="F94" s="12">
        <v>0</v>
      </c>
      <c r="G94" s="51">
        <v>1</v>
      </c>
      <c r="H94" s="51">
        <v>41240</v>
      </c>
    </row>
    <row r="95" spans="1:8" ht="15.6" customHeight="1">
      <c r="A95" s="48"/>
      <c r="B95" s="87" t="s">
        <v>30</v>
      </c>
      <c r="C95" s="53" t="s">
        <v>31</v>
      </c>
      <c r="D95" s="12">
        <v>0</v>
      </c>
      <c r="E95" s="12">
        <v>0</v>
      </c>
      <c r="F95" s="12">
        <v>0</v>
      </c>
      <c r="G95" s="51">
        <v>1</v>
      </c>
      <c r="H95" s="51">
        <v>400</v>
      </c>
    </row>
    <row r="96" spans="1:8" ht="15.6" customHeight="1">
      <c r="A96" s="48"/>
      <c r="B96" s="87" t="s">
        <v>32</v>
      </c>
      <c r="C96" s="53" t="s">
        <v>33</v>
      </c>
      <c r="D96" s="12">
        <v>0</v>
      </c>
      <c r="E96" s="12">
        <v>0</v>
      </c>
      <c r="F96" s="12">
        <v>0</v>
      </c>
      <c r="G96" s="51">
        <v>1</v>
      </c>
      <c r="H96" s="51">
        <v>5000</v>
      </c>
    </row>
    <row r="97" spans="1:8" ht="15.6" customHeight="1">
      <c r="A97" s="48"/>
      <c r="B97" s="87" t="s">
        <v>40</v>
      </c>
      <c r="C97" s="53" t="s">
        <v>41</v>
      </c>
      <c r="D97" s="12">
        <v>0</v>
      </c>
      <c r="E97" s="12">
        <v>0</v>
      </c>
      <c r="F97" s="12">
        <v>0</v>
      </c>
      <c r="G97" s="51">
        <v>1</v>
      </c>
      <c r="H97" s="51">
        <v>400</v>
      </c>
    </row>
    <row r="98" spans="1:8" ht="15.6" customHeight="1">
      <c r="A98" s="48"/>
      <c r="B98" s="87" t="s">
        <v>34</v>
      </c>
      <c r="C98" s="53" t="s">
        <v>35</v>
      </c>
      <c r="D98" s="10">
        <v>0</v>
      </c>
      <c r="E98" s="10">
        <v>0</v>
      </c>
      <c r="F98" s="10">
        <v>0</v>
      </c>
      <c r="G98" s="88">
        <v>1</v>
      </c>
      <c r="H98" s="51">
        <v>7000</v>
      </c>
    </row>
    <row r="99" spans="1:8" ht="15.6" customHeight="1">
      <c r="A99" s="48" t="s">
        <v>24</v>
      </c>
      <c r="B99" s="86">
        <v>44</v>
      </c>
      <c r="C99" s="53" t="s">
        <v>27</v>
      </c>
      <c r="D99" s="31">
        <f>SUM(D94:D98)</f>
        <v>0</v>
      </c>
      <c r="E99" s="31">
        <f>SUM(E94:E98)</f>
        <v>0</v>
      </c>
      <c r="F99" s="31">
        <f t="shared" ref="F99:G99" si="13">SUM(F94:F98)</f>
        <v>0</v>
      </c>
      <c r="G99" s="55">
        <f t="shared" si="13"/>
        <v>5</v>
      </c>
      <c r="H99" s="55">
        <v>54040</v>
      </c>
    </row>
    <row r="100" spans="1:8" ht="15" customHeight="1">
      <c r="A100" s="48"/>
      <c r="B100" s="86"/>
      <c r="C100" s="53"/>
      <c r="D100" s="102"/>
      <c r="E100" s="36"/>
      <c r="F100" s="102"/>
      <c r="G100" s="102"/>
      <c r="H100" s="102"/>
    </row>
    <row r="101" spans="1:8" ht="15.6" customHeight="1">
      <c r="A101" s="48"/>
      <c r="B101" s="86">
        <v>66</v>
      </c>
      <c r="C101" s="53" t="s">
        <v>36</v>
      </c>
      <c r="D101" s="102"/>
      <c r="E101" s="36"/>
      <c r="F101" s="102"/>
      <c r="G101" s="102"/>
      <c r="H101" s="102"/>
    </row>
    <row r="102" spans="1:8" ht="15.6" customHeight="1">
      <c r="B102" s="87" t="s">
        <v>37</v>
      </c>
      <c r="C102" s="53" t="s">
        <v>29</v>
      </c>
      <c r="D102" s="11">
        <v>0</v>
      </c>
      <c r="E102" s="11">
        <v>0</v>
      </c>
      <c r="F102" s="11">
        <v>0</v>
      </c>
      <c r="G102" s="103">
        <v>1</v>
      </c>
      <c r="H102" s="51">
        <v>9636</v>
      </c>
    </row>
    <row r="103" spans="1:8" ht="15.6" customHeight="1">
      <c r="B103" s="87" t="s">
        <v>38</v>
      </c>
      <c r="C103" s="53" t="s">
        <v>31</v>
      </c>
      <c r="D103" s="11">
        <v>0</v>
      </c>
      <c r="E103" s="11">
        <v>0</v>
      </c>
      <c r="F103" s="11">
        <v>0</v>
      </c>
      <c r="G103" s="103">
        <v>1</v>
      </c>
      <c r="H103" s="51">
        <v>200</v>
      </c>
    </row>
    <row r="104" spans="1:8" ht="15.6" customHeight="1">
      <c r="B104" s="104" t="s">
        <v>42</v>
      </c>
      <c r="C104" s="95" t="s">
        <v>33</v>
      </c>
      <c r="D104" s="11">
        <v>0</v>
      </c>
      <c r="E104" s="11">
        <v>0</v>
      </c>
      <c r="F104" s="11">
        <v>0</v>
      </c>
      <c r="G104" s="103">
        <v>1</v>
      </c>
      <c r="H104" s="51">
        <v>940</v>
      </c>
    </row>
    <row r="105" spans="1:8" ht="15.6" customHeight="1">
      <c r="B105" s="104" t="s">
        <v>43</v>
      </c>
      <c r="C105" s="95" t="s">
        <v>41</v>
      </c>
      <c r="D105" s="11">
        <v>0</v>
      </c>
      <c r="E105" s="11">
        <v>0</v>
      </c>
      <c r="F105" s="11">
        <v>0</v>
      </c>
      <c r="G105" s="103">
        <v>1</v>
      </c>
      <c r="H105" s="51">
        <v>530</v>
      </c>
    </row>
    <row r="106" spans="1:8" ht="15.6" customHeight="1">
      <c r="A106" s="93" t="s">
        <v>24</v>
      </c>
      <c r="B106" s="98">
        <v>66</v>
      </c>
      <c r="C106" s="95" t="s">
        <v>36</v>
      </c>
      <c r="D106" s="31">
        <f>SUM(D102:D105)</f>
        <v>0</v>
      </c>
      <c r="E106" s="31">
        <f>SUM(E102:E105)</f>
        <v>0</v>
      </c>
      <c r="F106" s="31">
        <f t="shared" ref="F106:G106" si="14">SUM(F102:F105)</f>
        <v>0</v>
      </c>
      <c r="G106" s="55">
        <f t="shared" si="14"/>
        <v>4</v>
      </c>
      <c r="H106" s="55">
        <v>11306</v>
      </c>
    </row>
    <row r="107" spans="1:8" ht="15.6" customHeight="1">
      <c r="A107" s="48" t="s">
        <v>24</v>
      </c>
      <c r="B107" s="85">
        <v>0.10100000000000001</v>
      </c>
      <c r="C107" s="50" t="s">
        <v>39</v>
      </c>
      <c r="D107" s="10">
        <f t="shared" ref="D107:G107" si="15">D106+D99</f>
        <v>0</v>
      </c>
      <c r="E107" s="10">
        <f t="shared" si="15"/>
        <v>0</v>
      </c>
      <c r="F107" s="10">
        <f t="shared" si="15"/>
        <v>0</v>
      </c>
      <c r="G107" s="88">
        <f t="shared" si="15"/>
        <v>9</v>
      </c>
      <c r="H107" s="88">
        <v>65346</v>
      </c>
    </row>
    <row r="108" spans="1:8" ht="27.75" customHeight="1">
      <c r="A108" s="99" t="s">
        <v>24</v>
      </c>
      <c r="B108" s="105">
        <v>2043</v>
      </c>
      <c r="C108" s="106" t="s">
        <v>274</v>
      </c>
      <c r="D108" s="10">
        <f>D107</f>
        <v>0</v>
      </c>
      <c r="E108" s="10">
        <f>E107</f>
        <v>0</v>
      </c>
      <c r="F108" s="10">
        <f t="shared" ref="F108:G108" si="16">F107</f>
        <v>0</v>
      </c>
      <c r="G108" s="88">
        <f t="shared" si="16"/>
        <v>9</v>
      </c>
      <c r="H108" s="88">
        <v>65346</v>
      </c>
    </row>
    <row r="109" spans="1:8" ht="7.9" customHeight="1">
      <c r="A109" s="48"/>
      <c r="B109" s="49"/>
      <c r="C109" s="53"/>
      <c r="D109" s="76"/>
      <c r="E109" s="76"/>
      <c r="F109" s="76"/>
      <c r="G109" s="76"/>
      <c r="H109" s="76"/>
    </row>
    <row r="110" spans="1:8" ht="15.2" customHeight="1">
      <c r="A110" s="48"/>
      <c r="B110" s="49">
        <v>2045</v>
      </c>
      <c r="C110" s="107" t="s">
        <v>241</v>
      </c>
      <c r="D110" s="76"/>
      <c r="E110" s="76"/>
      <c r="F110" s="76"/>
      <c r="G110" s="76"/>
      <c r="H110" s="76"/>
    </row>
    <row r="111" spans="1:8" ht="15.2" customHeight="1">
      <c r="A111" s="48"/>
      <c r="B111" s="85">
        <v>0.79700000000000004</v>
      </c>
      <c r="C111" s="50" t="s">
        <v>166</v>
      </c>
      <c r="D111" s="76"/>
      <c r="E111" s="76"/>
      <c r="F111" s="76"/>
      <c r="G111" s="76"/>
      <c r="H111" s="76"/>
    </row>
    <row r="112" spans="1:8" ht="29.45" customHeight="1">
      <c r="A112" s="48"/>
      <c r="B112" s="108" t="s">
        <v>46</v>
      </c>
      <c r="C112" s="53" t="s">
        <v>172</v>
      </c>
      <c r="D112" s="10">
        <v>0</v>
      </c>
      <c r="E112" s="88">
        <v>242417</v>
      </c>
      <c r="F112" s="88">
        <v>250000</v>
      </c>
      <c r="G112" s="88">
        <v>250000</v>
      </c>
      <c r="H112" s="88">
        <v>250000</v>
      </c>
    </row>
    <row r="113" spans="1:8" ht="15.6" customHeight="1">
      <c r="A113" s="48" t="s">
        <v>24</v>
      </c>
      <c r="B113" s="85">
        <v>0.79700000000000004</v>
      </c>
      <c r="C113" s="50" t="s">
        <v>166</v>
      </c>
      <c r="D113" s="31">
        <f t="shared" ref="D113:G113" si="17">SUM(D112)</f>
        <v>0</v>
      </c>
      <c r="E113" s="55">
        <f t="shared" si="17"/>
        <v>242417</v>
      </c>
      <c r="F113" s="55">
        <f t="shared" si="17"/>
        <v>250000</v>
      </c>
      <c r="G113" s="55">
        <f t="shared" si="17"/>
        <v>250000</v>
      </c>
      <c r="H113" s="55">
        <v>250000</v>
      </c>
    </row>
    <row r="114" spans="1:8" ht="15.6" customHeight="1">
      <c r="A114" s="48" t="s">
        <v>24</v>
      </c>
      <c r="B114" s="49">
        <v>2045</v>
      </c>
      <c r="C114" s="107" t="s">
        <v>241</v>
      </c>
      <c r="D114" s="31">
        <f t="shared" ref="D114:G114" si="18">D112</f>
        <v>0</v>
      </c>
      <c r="E114" s="55">
        <f t="shared" si="18"/>
        <v>242417</v>
      </c>
      <c r="F114" s="55">
        <f t="shared" si="18"/>
        <v>250000</v>
      </c>
      <c r="G114" s="55">
        <f t="shared" si="18"/>
        <v>250000</v>
      </c>
      <c r="H114" s="55">
        <v>250000</v>
      </c>
    </row>
    <row r="115" spans="1:8" ht="14.65" customHeight="1">
      <c r="A115" s="48"/>
      <c r="B115" s="49"/>
      <c r="C115" s="107"/>
      <c r="D115" s="12"/>
      <c r="E115" s="51"/>
      <c r="F115" s="12"/>
      <c r="G115" s="12"/>
      <c r="H115" s="51"/>
    </row>
    <row r="116" spans="1:8" ht="16.149999999999999" customHeight="1">
      <c r="A116" s="48" t="s">
        <v>26</v>
      </c>
      <c r="B116" s="49">
        <v>2047</v>
      </c>
      <c r="C116" s="107" t="s">
        <v>226</v>
      </c>
      <c r="D116" s="12"/>
      <c r="E116" s="51"/>
      <c r="F116" s="12"/>
      <c r="G116" s="12"/>
      <c r="H116" s="51"/>
    </row>
    <row r="117" spans="1:8" ht="27" customHeight="1">
      <c r="A117" s="48"/>
      <c r="B117" s="109">
        <v>0.11</v>
      </c>
      <c r="C117" s="107" t="s">
        <v>254</v>
      </c>
      <c r="D117" s="12"/>
      <c r="E117" s="51"/>
      <c r="F117" s="12"/>
      <c r="G117" s="12"/>
      <c r="H117" s="51"/>
    </row>
    <row r="118" spans="1:8" ht="28.15" customHeight="1">
      <c r="A118" s="48"/>
      <c r="B118" s="60" t="s">
        <v>46</v>
      </c>
      <c r="C118" s="110" t="s">
        <v>227</v>
      </c>
      <c r="D118" s="10">
        <v>0</v>
      </c>
      <c r="E118" s="10">
        <v>0</v>
      </c>
      <c r="F118" s="88">
        <v>3500</v>
      </c>
      <c r="G118" s="88">
        <v>3500</v>
      </c>
      <c r="H118" s="88">
        <v>600</v>
      </c>
    </row>
    <row r="119" spans="1:8" ht="29.45" customHeight="1">
      <c r="A119" s="48" t="s">
        <v>24</v>
      </c>
      <c r="B119" s="109">
        <v>0.11</v>
      </c>
      <c r="C119" s="107" t="s">
        <v>254</v>
      </c>
      <c r="D119" s="10">
        <f t="shared" ref="D119:G119" si="19">D118</f>
        <v>0</v>
      </c>
      <c r="E119" s="10">
        <f t="shared" si="19"/>
        <v>0</v>
      </c>
      <c r="F119" s="88">
        <f t="shared" si="19"/>
        <v>3500</v>
      </c>
      <c r="G119" s="88">
        <f t="shared" si="19"/>
        <v>3500</v>
      </c>
      <c r="H119" s="88">
        <v>600</v>
      </c>
    </row>
    <row r="120" spans="1:8" ht="14.45" customHeight="1">
      <c r="A120" s="48" t="s">
        <v>24</v>
      </c>
      <c r="B120" s="49">
        <v>2047</v>
      </c>
      <c r="C120" s="107" t="s">
        <v>226</v>
      </c>
      <c r="D120" s="31">
        <f t="shared" ref="D120:G120" si="20">D118</f>
        <v>0</v>
      </c>
      <c r="E120" s="31">
        <f t="shared" si="20"/>
        <v>0</v>
      </c>
      <c r="F120" s="55">
        <f t="shared" si="20"/>
        <v>3500</v>
      </c>
      <c r="G120" s="55">
        <f t="shared" si="20"/>
        <v>3500</v>
      </c>
      <c r="H120" s="111">
        <v>600</v>
      </c>
    </row>
    <row r="121" spans="1:8" ht="14.45" customHeight="1">
      <c r="A121" s="48"/>
      <c r="B121" s="49"/>
      <c r="C121" s="107"/>
      <c r="D121" s="12"/>
      <c r="E121" s="51"/>
      <c r="F121" s="12"/>
      <c r="G121" s="12"/>
      <c r="H121" s="76"/>
    </row>
    <row r="122" spans="1:8" ht="27">
      <c r="A122" s="48" t="s">
        <v>26</v>
      </c>
      <c r="B122" s="112">
        <v>2048</v>
      </c>
      <c r="C122" s="8" t="s">
        <v>242</v>
      </c>
      <c r="D122" s="113"/>
      <c r="E122" s="113"/>
      <c r="F122" s="113"/>
      <c r="G122" s="113"/>
      <c r="H122" s="113"/>
    </row>
    <row r="123" spans="1:8" ht="15" customHeight="1">
      <c r="A123" s="48"/>
      <c r="B123" s="114">
        <v>0.10100000000000001</v>
      </c>
      <c r="C123" s="8" t="s">
        <v>52</v>
      </c>
      <c r="D123" s="72"/>
      <c r="E123" s="72"/>
      <c r="F123" s="72"/>
      <c r="G123" s="72"/>
      <c r="H123" s="72"/>
    </row>
    <row r="124" spans="1:8" ht="15" customHeight="1">
      <c r="A124" s="48"/>
      <c r="B124" s="115">
        <v>60</v>
      </c>
      <c r="C124" s="116" t="s">
        <v>223</v>
      </c>
      <c r="D124" s="117"/>
      <c r="E124" s="117"/>
      <c r="F124" s="117"/>
      <c r="G124" s="117"/>
      <c r="H124" s="117"/>
    </row>
    <row r="125" spans="1:8" ht="15" customHeight="1">
      <c r="A125" s="48"/>
      <c r="B125" s="118" t="s">
        <v>53</v>
      </c>
      <c r="C125" s="119" t="s">
        <v>54</v>
      </c>
      <c r="D125" s="40">
        <v>0</v>
      </c>
      <c r="E125" s="120">
        <v>120000</v>
      </c>
      <c r="F125" s="120">
        <v>120000</v>
      </c>
      <c r="G125" s="120">
        <v>120000</v>
      </c>
      <c r="H125" s="120">
        <v>120000</v>
      </c>
    </row>
    <row r="126" spans="1:8" ht="15" customHeight="1">
      <c r="A126" s="48" t="s">
        <v>24</v>
      </c>
      <c r="B126" s="115">
        <v>60</v>
      </c>
      <c r="C126" s="116" t="s">
        <v>223</v>
      </c>
      <c r="D126" s="40">
        <f t="shared" ref="D126:G126" si="21">D125</f>
        <v>0</v>
      </c>
      <c r="E126" s="120">
        <f t="shared" si="21"/>
        <v>120000</v>
      </c>
      <c r="F126" s="120">
        <f t="shared" si="21"/>
        <v>120000</v>
      </c>
      <c r="G126" s="120">
        <f t="shared" si="21"/>
        <v>120000</v>
      </c>
      <c r="H126" s="120">
        <v>120000</v>
      </c>
    </row>
    <row r="127" spans="1:8" ht="15" customHeight="1">
      <c r="A127" s="48" t="s">
        <v>24</v>
      </c>
      <c r="B127" s="114">
        <v>0.10100000000000001</v>
      </c>
      <c r="C127" s="8" t="s">
        <v>52</v>
      </c>
      <c r="D127" s="41">
        <f t="shared" ref="D127:G127" si="22">D125</f>
        <v>0</v>
      </c>
      <c r="E127" s="121">
        <f t="shared" si="22"/>
        <v>120000</v>
      </c>
      <c r="F127" s="121">
        <f t="shared" si="22"/>
        <v>120000</v>
      </c>
      <c r="G127" s="121">
        <f t="shared" si="22"/>
        <v>120000</v>
      </c>
      <c r="H127" s="121">
        <v>120000</v>
      </c>
    </row>
    <row r="128" spans="1:8" ht="27">
      <c r="A128" s="48" t="s">
        <v>24</v>
      </c>
      <c r="B128" s="112">
        <v>2048</v>
      </c>
      <c r="C128" s="8" t="s">
        <v>242</v>
      </c>
      <c r="D128" s="42">
        <f t="shared" ref="D128:G128" si="23">D127</f>
        <v>0</v>
      </c>
      <c r="E128" s="122">
        <f t="shared" si="23"/>
        <v>120000</v>
      </c>
      <c r="F128" s="122">
        <f t="shared" si="23"/>
        <v>120000</v>
      </c>
      <c r="G128" s="122">
        <f t="shared" si="23"/>
        <v>120000</v>
      </c>
      <c r="H128" s="122">
        <v>120000</v>
      </c>
    </row>
    <row r="129" spans="1:8">
      <c r="A129" s="48"/>
      <c r="B129" s="49"/>
      <c r="C129" s="53"/>
      <c r="D129" s="76"/>
      <c r="E129" s="76"/>
      <c r="F129" s="76"/>
      <c r="G129" s="76"/>
      <c r="H129" s="76"/>
    </row>
    <row r="130" spans="1:8" ht="15.6" customHeight="1">
      <c r="A130" s="93" t="s">
        <v>26</v>
      </c>
      <c r="B130" s="123">
        <v>2049</v>
      </c>
      <c r="C130" s="7" t="s">
        <v>6</v>
      </c>
      <c r="D130" s="117"/>
      <c r="E130" s="117"/>
      <c r="F130" s="117"/>
      <c r="G130" s="117"/>
      <c r="H130" s="117"/>
    </row>
    <row r="131" spans="1:8" ht="15.6" customHeight="1">
      <c r="B131" s="124">
        <v>1</v>
      </c>
      <c r="C131" s="125" t="s">
        <v>55</v>
      </c>
      <c r="D131" s="72"/>
      <c r="E131" s="72"/>
      <c r="F131" s="117"/>
      <c r="G131" s="117"/>
      <c r="H131" s="117"/>
    </row>
    <row r="132" spans="1:8" ht="15.6" customHeight="1">
      <c r="A132" s="48"/>
      <c r="B132" s="126">
        <v>1.101</v>
      </c>
      <c r="C132" s="8" t="s">
        <v>56</v>
      </c>
      <c r="D132" s="127"/>
      <c r="E132" s="113"/>
      <c r="F132" s="72"/>
      <c r="G132" s="72"/>
      <c r="H132" s="72"/>
    </row>
    <row r="133" spans="1:8" ht="15.6" customHeight="1">
      <c r="A133" s="48"/>
      <c r="B133" s="128" t="s">
        <v>57</v>
      </c>
      <c r="C133" s="119" t="s">
        <v>64</v>
      </c>
      <c r="D133" s="41">
        <v>0</v>
      </c>
      <c r="E133" s="121">
        <v>1938680</v>
      </c>
      <c r="F133" s="121">
        <v>2499679</v>
      </c>
      <c r="G133" s="121">
        <v>2429679</v>
      </c>
      <c r="H133" s="121">
        <v>3341751</v>
      </c>
    </row>
    <row r="134" spans="1:8" ht="15.6" customHeight="1">
      <c r="A134" s="48"/>
      <c r="B134" s="128" t="s">
        <v>58</v>
      </c>
      <c r="C134" s="119" t="s">
        <v>59</v>
      </c>
      <c r="D134" s="40">
        <v>0</v>
      </c>
      <c r="E134" s="10">
        <v>0</v>
      </c>
      <c r="F134" s="120">
        <v>1</v>
      </c>
      <c r="G134" s="120">
        <v>1</v>
      </c>
      <c r="H134" s="120">
        <v>1</v>
      </c>
    </row>
    <row r="135" spans="1:8" ht="15.6" customHeight="1">
      <c r="A135" s="99" t="s">
        <v>24</v>
      </c>
      <c r="B135" s="268">
        <v>1.101</v>
      </c>
      <c r="C135" s="269" t="s">
        <v>56</v>
      </c>
      <c r="D135" s="42">
        <f t="shared" ref="D135:G135" si="24">SUM(D133:D134)</f>
        <v>0</v>
      </c>
      <c r="E135" s="122">
        <f t="shared" si="24"/>
        <v>1938680</v>
      </c>
      <c r="F135" s="122">
        <f t="shared" si="24"/>
        <v>2499680</v>
      </c>
      <c r="G135" s="122">
        <f t="shared" si="24"/>
        <v>2429680</v>
      </c>
      <c r="H135" s="122">
        <v>3341752</v>
      </c>
    </row>
    <row r="136" spans="1:8" ht="13.5">
      <c r="A136" s="48"/>
      <c r="B136" s="126"/>
      <c r="C136" s="8"/>
      <c r="D136" s="129"/>
      <c r="E136" s="129"/>
      <c r="F136" s="113"/>
      <c r="G136" s="113"/>
      <c r="H136" s="113"/>
    </row>
    <row r="137" spans="1:8" ht="55.9" customHeight="1">
      <c r="A137" s="48"/>
      <c r="B137" s="126">
        <v>1.125</v>
      </c>
      <c r="C137" s="130" t="s">
        <v>275</v>
      </c>
      <c r="D137" s="113"/>
      <c r="E137" s="113"/>
      <c r="F137" s="113"/>
      <c r="G137" s="113"/>
      <c r="H137" s="113"/>
    </row>
    <row r="138" spans="1:8" ht="13.9" customHeight="1">
      <c r="A138" s="48"/>
      <c r="B138" s="128" t="s">
        <v>57</v>
      </c>
      <c r="C138" s="119" t="s">
        <v>64</v>
      </c>
      <c r="D138" s="40">
        <v>0</v>
      </c>
      <c r="E138" s="120">
        <v>210040</v>
      </c>
      <c r="F138" s="120">
        <v>197439</v>
      </c>
      <c r="G138" s="120">
        <v>197439</v>
      </c>
      <c r="H138" s="120">
        <v>157489</v>
      </c>
    </row>
    <row r="139" spans="1:8" ht="58.15" customHeight="1">
      <c r="A139" s="48" t="s">
        <v>24</v>
      </c>
      <c r="B139" s="126">
        <v>1.125</v>
      </c>
      <c r="C139" s="130" t="s">
        <v>275</v>
      </c>
      <c r="D139" s="40">
        <f t="shared" ref="D139:G139" si="25">D138</f>
        <v>0</v>
      </c>
      <c r="E139" s="120">
        <f t="shared" si="25"/>
        <v>210040</v>
      </c>
      <c r="F139" s="120">
        <f t="shared" si="25"/>
        <v>197439</v>
      </c>
      <c r="G139" s="120">
        <f t="shared" si="25"/>
        <v>197439</v>
      </c>
      <c r="H139" s="120">
        <v>157489</v>
      </c>
    </row>
    <row r="140" spans="1:8">
      <c r="B140" s="131"/>
      <c r="C140" s="132"/>
      <c r="D140" s="113"/>
      <c r="E140" s="113"/>
      <c r="F140" s="113"/>
      <c r="G140" s="113"/>
      <c r="H140" s="113"/>
    </row>
    <row r="141" spans="1:8" ht="13.9" customHeight="1">
      <c r="B141" s="133">
        <v>1.2</v>
      </c>
      <c r="C141" s="7" t="s">
        <v>60</v>
      </c>
      <c r="D141" s="117"/>
      <c r="E141" s="117"/>
      <c r="F141" s="117"/>
      <c r="G141" s="117"/>
      <c r="H141" s="117"/>
    </row>
    <row r="142" spans="1:8" ht="13.9" customHeight="1">
      <c r="A142" s="48"/>
      <c r="B142" s="118">
        <v>60</v>
      </c>
      <c r="C142" s="116" t="s">
        <v>222</v>
      </c>
      <c r="D142" s="72"/>
      <c r="E142" s="72"/>
      <c r="F142" s="72"/>
      <c r="G142" s="72"/>
      <c r="H142" s="72"/>
    </row>
    <row r="143" spans="1:8" ht="13.9" customHeight="1">
      <c r="A143" s="48"/>
      <c r="B143" s="128" t="s">
        <v>61</v>
      </c>
      <c r="C143" s="116" t="s">
        <v>64</v>
      </c>
      <c r="D143" s="40">
        <v>0</v>
      </c>
      <c r="E143" s="120">
        <v>87811</v>
      </c>
      <c r="F143" s="120">
        <v>80757</v>
      </c>
      <c r="G143" s="120">
        <v>80757</v>
      </c>
      <c r="H143" s="120">
        <v>71644</v>
      </c>
    </row>
    <row r="144" spans="1:8" ht="13.9" customHeight="1">
      <c r="A144" s="48" t="s">
        <v>24</v>
      </c>
      <c r="B144" s="118">
        <v>60</v>
      </c>
      <c r="C144" s="116" t="s">
        <v>222</v>
      </c>
      <c r="D144" s="40">
        <f t="shared" ref="D144:G144" si="26">D143</f>
        <v>0</v>
      </c>
      <c r="E144" s="120">
        <f t="shared" si="26"/>
        <v>87811</v>
      </c>
      <c r="F144" s="120">
        <f t="shared" si="26"/>
        <v>80757</v>
      </c>
      <c r="G144" s="120">
        <f t="shared" si="26"/>
        <v>80757</v>
      </c>
      <c r="H144" s="120">
        <v>71644</v>
      </c>
    </row>
    <row r="145" spans="1:8" ht="14.45" customHeight="1">
      <c r="A145" s="48"/>
      <c r="B145" s="128"/>
      <c r="C145" s="116"/>
      <c r="D145" s="134"/>
      <c r="E145" s="134"/>
      <c r="F145" s="134"/>
      <c r="G145" s="134"/>
      <c r="H145" s="134"/>
    </row>
    <row r="146" spans="1:8" ht="14.45" customHeight="1">
      <c r="B146" s="115">
        <v>61</v>
      </c>
      <c r="C146" s="116" t="s">
        <v>62</v>
      </c>
      <c r="D146" s="134"/>
      <c r="E146" s="134"/>
      <c r="F146" s="134"/>
      <c r="G146" s="134"/>
      <c r="H146" s="134"/>
    </row>
    <row r="147" spans="1:8" ht="14.45" customHeight="1">
      <c r="B147" s="131" t="s">
        <v>63</v>
      </c>
      <c r="C147" s="125" t="s">
        <v>64</v>
      </c>
      <c r="D147" s="43">
        <v>0</v>
      </c>
      <c r="E147" s="135">
        <v>42</v>
      </c>
      <c r="F147" s="135">
        <v>18</v>
      </c>
      <c r="G147" s="135">
        <v>18</v>
      </c>
      <c r="H147" s="135">
        <v>5</v>
      </c>
    </row>
    <row r="148" spans="1:8" ht="14.45" customHeight="1">
      <c r="A148" s="48" t="s">
        <v>24</v>
      </c>
      <c r="B148" s="136">
        <v>61</v>
      </c>
      <c r="C148" s="125" t="s">
        <v>62</v>
      </c>
      <c r="D148" s="42">
        <f t="shared" ref="D148:G148" si="27">D147</f>
        <v>0</v>
      </c>
      <c r="E148" s="122">
        <f t="shared" si="27"/>
        <v>42</v>
      </c>
      <c r="F148" s="122">
        <f t="shared" si="27"/>
        <v>18</v>
      </c>
      <c r="G148" s="122">
        <f t="shared" si="27"/>
        <v>18</v>
      </c>
      <c r="H148" s="122">
        <v>5</v>
      </c>
    </row>
    <row r="149" spans="1:8" ht="14.45" customHeight="1">
      <c r="B149" s="131"/>
      <c r="C149" s="125"/>
      <c r="D149" s="134"/>
      <c r="E149" s="134"/>
      <c r="F149" s="134"/>
      <c r="G149" s="134"/>
      <c r="H149" s="134"/>
    </row>
    <row r="150" spans="1:8" ht="14.45" customHeight="1">
      <c r="A150" s="48"/>
      <c r="B150" s="115">
        <v>62</v>
      </c>
      <c r="C150" s="137" t="s">
        <v>65</v>
      </c>
      <c r="D150" s="113"/>
      <c r="E150" s="113"/>
      <c r="F150" s="113"/>
      <c r="G150" s="113"/>
      <c r="H150" s="113"/>
    </row>
    <row r="151" spans="1:8" ht="14.45" customHeight="1">
      <c r="A151" s="48"/>
      <c r="B151" s="128" t="s">
        <v>66</v>
      </c>
      <c r="C151" s="116" t="s">
        <v>64</v>
      </c>
      <c r="D151" s="41">
        <v>0</v>
      </c>
      <c r="E151" s="121">
        <v>17367</v>
      </c>
      <c r="F151" s="121">
        <v>15310</v>
      </c>
      <c r="G151" s="121">
        <v>15310</v>
      </c>
      <c r="H151" s="121">
        <v>14863</v>
      </c>
    </row>
    <row r="152" spans="1:8" ht="14.45" customHeight="1">
      <c r="A152" s="48" t="s">
        <v>24</v>
      </c>
      <c r="B152" s="115">
        <v>62</v>
      </c>
      <c r="C152" s="137" t="s">
        <v>65</v>
      </c>
      <c r="D152" s="42">
        <f t="shared" ref="D152:G152" si="28">D151</f>
        <v>0</v>
      </c>
      <c r="E152" s="122">
        <f t="shared" si="28"/>
        <v>17367</v>
      </c>
      <c r="F152" s="122">
        <f t="shared" si="28"/>
        <v>15310</v>
      </c>
      <c r="G152" s="122">
        <f t="shared" si="28"/>
        <v>15310</v>
      </c>
      <c r="H152" s="122">
        <v>14863</v>
      </c>
    </row>
    <row r="153" spans="1:8" ht="14.45" customHeight="1">
      <c r="A153" s="48"/>
      <c r="B153" s="128"/>
      <c r="C153" s="116"/>
      <c r="D153" s="113"/>
      <c r="E153" s="113"/>
      <c r="F153" s="113"/>
      <c r="G153" s="113"/>
      <c r="H153" s="113"/>
    </row>
    <row r="154" spans="1:8" ht="14.45" customHeight="1">
      <c r="A154" s="48"/>
      <c r="B154" s="115">
        <v>63</v>
      </c>
      <c r="C154" s="116" t="s">
        <v>67</v>
      </c>
      <c r="D154" s="129"/>
      <c r="E154" s="129"/>
      <c r="F154" s="113"/>
      <c r="G154" s="113"/>
      <c r="H154" s="113"/>
    </row>
    <row r="155" spans="1:8" ht="14.45" customHeight="1">
      <c r="A155" s="48"/>
      <c r="B155" s="128" t="s">
        <v>68</v>
      </c>
      <c r="C155" s="116" t="s">
        <v>64</v>
      </c>
      <c r="D155" s="40">
        <v>0</v>
      </c>
      <c r="E155" s="120">
        <v>1613</v>
      </c>
      <c r="F155" s="120">
        <v>1499</v>
      </c>
      <c r="G155" s="120">
        <v>1499</v>
      </c>
      <c r="H155" s="120">
        <v>1300</v>
      </c>
    </row>
    <row r="156" spans="1:8" ht="14.45" customHeight="1">
      <c r="A156" s="48" t="s">
        <v>24</v>
      </c>
      <c r="B156" s="115">
        <v>63</v>
      </c>
      <c r="C156" s="116" t="s">
        <v>67</v>
      </c>
      <c r="D156" s="40">
        <f t="shared" ref="D156:G156" si="29">D155</f>
        <v>0</v>
      </c>
      <c r="E156" s="120">
        <f t="shared" si="29"/>
        <v>1613</v>
      </c>
      <c r="F156" s="120">
        <f t="shared" si="29"/>
        <v>1499</v>
      </c>
      <c r="G156" s="120">
        <f t="shared" si="29"/>
        <v>1499</v>
      </c>
      <c r="H156" s="120">
        <v>1300</v>
      </c>
    </row>
    <row r="157" spans="1:8">
      <c r="A157" s="48"/>
      <c r="B157" s="128"/>
      <c r="C157" s="116"/>
      <c r="D157" s="113"/>
      <c r="E157" s="76"/>
      <c r="F157" s="113"/>
      <c r="G157" s="113"/>
      <c r="H157" s="113"/>
    </row>
    <row r="158" spans="1:8" ht="25.5">
      <c r="A158" s="48"/>
      <c r="B158" s="115">
        <v>64</v>
      </c>
      <c r="C158" s="116" t="s">
        <v>256</v>
      </c>
      <c r="D158" s="113"/>
      <c r="E158" s="76"/>
      <c r="F158" s="113"/>
      <c r="G158" s="113"/>
      <c r="H158" s="113"/>
    </row>
    <row r="159" spans="1:8" ht="14.45" customHeight="1">
      <c r="A159" s="48"/>
      <c r="B159" s="115" t="s">
        <v>204</v>
      </c>
      <c r="C159" s="116" t="s">
        <v>64</v>
      </c>
      <c r="D159" s="41">
        <v>0</v>
      </c>
      <c r="E159" s="121">
        <v>4178</v>
      </c>
      <c r="F159" s="121">
        <v>3124</v>
      </c>
      <c r="G159" s="121">
        <v>3124</v>
      </c>
      <c r="H159" s="120">
        <v>2144</v>
      </c>
    </row>
    <row r="160" spans="1:8" ht="25.5">
      <c r="A160" s="48" t="s">
        <v>24</v>
      </c>
      <c r="B160" s="115">
        <v>64</v>
      </c>
      <c r="C160" s="116" t="s">
        <v>257</v>
      </c>
      <c r="D160" s="42">
        <f t="shared" ref="D160:G160" si="30">D159</f>
        <v>0</v>
      </c>
      <c r="E160" s="122">
        <f t="shared" si="30"/>
        <v>4178</v>
      </c>
      <c r="F160" s="122">
        <f t="shared" si="30"/>
        <v>3124</v>
      </c>
      <c r="G160" s="122">
        <f t="shared" si="30"/>
        <v>3124</v>
      </c>
      <c r="H160" s="138">
        <v>2144</v>
      </c>
    </row>
    <row r="161" spans="1:8" ht="12" customHeight="1">
      <c r="A161" s="48"/>
      <c r="B161" s="128"/>
      <c r="C161" s="116"/>
      <c r="D161" s="113"/>
      <c r="E161" s="113"/>
      <c r="F161" s="113"/>
      <c r="G161" s="113"/>
      <c r="H161" s="113"/>
    </row>
    <row r="162" spans="1:8" ht="14.45" customHeight="1">
      <c r="A162" s="48"/>
      <c r="B162" s="115">
        <v>65</v>
      </c>
      <c r="C162" s="116" t="s">
        <v>207</v>
      </c>
      <c r="D162" s="113"/>
      <c r="E162" s="113" t="s">
        <v>258</v>
      </c>
      <c r="F162" s="113"/>
      <c r="G162" s="113"/>
      <c r="H162" s="113"/>
    </row>
    <row r="163" spans="1:8" ht="14.45" customHeight="1">
      <c r="A163" s="48"/>
      <c r="B163" s="128" t="s">
        <v>69</v>
      </c>
      <c r="C163" s="116" t="s">
        <v>64</v>
      </c>
      <c r="D163" s="41">
        <v>0</v>
      </c>
      <c r="E163" s="41">
        <v>0</v>
      </c>
      <c r="F163" s="121">
        <v>1</v>
      </c>
      <c r="G163" s="121">
        <v>1</v>
      </c>
      <c r="H163" s="121">
        <v>1</v>
      </c>
    </row>
    <row r="164" spans="1:8" ht="14.45" customHeight="1">
      <c r="A164" s="99" t="s">
        <v>24</v>
      </c>
      <c r="B164" s="139">
        <v>65</v>
      </c>
      <c r="C164" s="140" t="s">
        <v>207</v>
      </c>
      <c r="D164" s="42">
        <f t="shared" ref="D164:G164" si="31">D163</f>
        <v>0</v>
      </c>
      <c r="E164" s="42">
        <f t="shared" si="31"/>
        <v>0</v>
      </c>
      <c r="F164" s="122">
        <f t="shared" si="31"/>
        <v>1</v>
      </c>
      <c r="G164" s="122">
        <f t="shared" si="31"/>
        <v>1</v>
      </c>
      <c r="H164" s="122">
        <v>1</v>
      </c>
    </row>
    <row r="165" spans="1:8" ht="4.9000000000000004" customHeight="1">
      <c r="A165" s="48"/>
      <c r="B165" s="115"/>
      <c r="C165" s="116"/>
      <c r="D165" s="121"/>
      <c r="E165" s="121"/>
      <c r="F165" s="121"/>
      <c r="G165" s="121"/>
      <c r="H165" s="113"/>
    </row>
    <row r="166" spans="1:8" ht="14.45" customHeight="1">
      <c r="A166" s="48"/>
      <c r="B166" s="115">
        <v>66</v>
      </c>
      <c r="C166" s="116" t="s">
        <v>70</v>
      </c>
      <c r="D166" s="113"/>
      <c r="E166" s="113"/>
      <c r="F166" s="113"/>
      <c r="G166" s="113"/>
      <c r="H166" s="113"/>
    </row>
    <row r="167" spans="1:8" ht="14.45" customHeight="1">
      <c r="A167" s="48"/>
      <c r="B167" s="128" t="s">
        <v>71</v>
      </c>
      <c r="C167" s="116" t="s">
        <v>64</v>
      </c>
      <c r="D167" s="40">
        <v>0</v>
      </c>
      <c r="E167" s="120">
        <v>156905</v>
      </c>
      <c r="F167" s="120">
        <v>139084</v>
      </c>
      <c r="G167" s="120">
        <v>139084</v>
      </c>
      <c r="H167" s="120">
        <v>144023</v>
      </c>
    </row>
    <row r="168" spans="1:8" ht="14.45" customHeight="1">
      <c r="A168" s="48" t="s">
        <v>24</v>
      </c>
      <c r="B168" s="115">
        <v>66</v>
      </c>
      <c r="C168" s="116" t="s">
        <v>70</v>
      </c>
      <c r="D168" s="40">
        <f t="shared" ref="D168:G168" si="32">D167</f>
        <v>0</v>
      </c>
      <c r="E168" s="120">
        <f t="shared" si="32"/>
        <v>156905</v>
      </c>
      <c r="F168" s="120">
        <f t="shared" si="32"/>
        <v>139084</v>
      </c>
      <c r="G168" s="120">
        <f t="shared" si="32"/>
        <v>139084</v>
      </c>
      <c r="H168" s="120">
        <v>144023</v>
      </c>
    </row>
    <row r="169" spans="1:8" ht="14.45" customHeight="1">
      <c r="A169" s="48" t="s">
        <v>24</v>
      </c>
      <c r="B169" s="141">
        <v>1.2</v>
      </c>
      <c r="C169" s="8" t="s">
        <v>60</v>
      </c>
      <c r="D169" s="40">
        <f t="shared" ref="D169:G169" si="33">D168+D164+D156+D152+D148+D144+D160</f>
        <v>0</v>
      </c>
      <c r="E169" s="120">
        <f t="shared" si="33"/>
        <v>267916</v>
      </c>
      <c r="F169" s="120">
        <f t="shared" si="33"/>
        <v>239793</v>
      </c>
      <c r="G169" s="120">
        <f t="shared" si="33"/>
        <v>239793</v>
      </c>
      <c r="H169" s="120">
        <v>233980</v>
      </c>
    </row>
    <row r="170" spans="1:8" ht="14.45" customHeight="1">
      <c r="A170" s="48" t="s">
        <v>24</v>
      </c>
      <c r="B170" s="142">
        <v>1</v>
      </c>
      <c r="C170" s="116" t="s">
        <v>55</v>
      </c>
      <c r="D170" s="40">
        <f t="shared" ref="D170:G170" si="34">D169+D135+D139</f>
        <v>0</v>
      </c>
      <c r="E170" s="120">
        <f t="shared" si="34"/>
        <v>2416636</v>
      </c>
      <c r="F170" s="120">
        <f t="shared" si="34"/>
        <v>2936912</v>
      </c>
      <c r="G170" s="120">
        <f t="shared" si="34"/>
        <v>2866912</v>
      </c>
      <c r="H170" s="120">
        <v>3733221</v>
      </c>
    </row>
    <row r="171" spans="1:8">
      <c r="A171" s="48"/>
      <c r="B171" s="142"/>
      <c r="C171" s="116"/>
      <c r="D171" s="41"/>
      <c r="E171" s="121"/>
      <c r="F171" s="121"/>
      <c r="G171" s="41"/>
      <c r="H171" s="121"/>
    </row>
    <row r="172" spans="1:8" ht="15" customHeight="1">
      <c r="A172" s="48"/>
      <c r="B172" s="142">
        <v>3</v>
      </c>
      <c r="C172" s="116" t="s">
        <v>243</v>
      </c>
      <c r="D172" s="117"/>
      <c r="E172" s="117"/>
      <c r="F172" s="117"/>
      <c r="G172" s="117"/>
      <c r="H172" s="117"/>
    </row>
    <row r="173" spans="1:8" ht="13.5">
      <c r="B173" s="141">
        <v>3.1040000000000001</v>
      </c>
      <c r="C173" s="8" t="s">
        <v>72</v>
      </c>
      <c r="D173" s="117"/>
      <c r="E173" s="117"/>
      <c r="F173" s="117"/>
      <c r="G173" s="117"/>
      <c r="H173" s="117"/>
    </row>
    <row r="174" spans="1:8">
      <c r="B174" s="115">
        <v>67</v>
      </c>
      <c r="C174" s="119" t="s">
        <v>193</v>
      </c>
      <c r="D174" s="117"/>
      <c r="E174" s="117"/>
      <c r="F174" s="117"/>
      <c r="G174" s="117"/>
      <c r="H174" s="117"/>
    </row>
    <row r="175" spans="1:8" ht="14.45" customHeight="1">
      <c r="A175" s="48"/>
      <c r="B175" s="118" t="s">
        <v>73</v>
      </c>
      <c r="C175" s="119" t="s">
        <v>64</v>
      </c>
      <c r="D175" s="41">
        <v>0</v>
      </c>
      <c r="E175" s="121">
        <v>665062</v>
      </c>
      <c r="F175" s="121">
        <v>600000</v>
      </c>
      <c r="G175" s="121">
        <v>600000</v>
      </c>
      <c r="H175" s="121">
        <v>750000</v>
      </c>
    </row>
    <row r="176" spans="1:8" ht="14.45" customHeight="1">
      <c r="A176" s="48" t="s">
        <v>24</v>
      </c>
      <c r="B176" s="115">
        <v>67</v>
      </c>
      <c r="C176" s="119" t="s">
        <v>193</v>
      </c>
      <c r="D176" s="42">
        <f t="shared" ref="D176:G177" si="35">D175</f>
        <v>0</v>
      </c>
      <c r="E176" s="122">
        <f t="shared" si="35"/>
        <v>665062</v>
      </c>
      <c r="F176" s="122">
        <f t="shared" si="35"/>
        <v>600000</v>
      </c>
      <c r="G176" s="122">
        <f t="shared" si="35"/>
        <v>600000</v>
      </c>
      <c r="H176" s="122">
        <v>750000</v>
      </c>
    </row>
    <row r="177" spans="1:8" ht="14.45" customHeight="1">
      <c r="A177" s="48" t="s">
        <v>24</v>
      </c>
      <c r="B177" s="141">
        <v>3.1040000000000001</v>
      </c>
      <c r="C177" s="8" t="s">
        <v>72</v>
      </c>
      <c r="D177" s="40">
        <f t="shared" si="35"/>
        <v>0</v>
      </c>
      <c r="E177" s="120">
        <f t="shared" si="35"/>
        <v>665062</v>
      </c>
      <c r="F177" s="120">
        <f t="shared" si="35"/>
        <v>600000</v>
      </c>
      <c r="G177" s="120">
        <f t="shared" si="35"/>
        <v>600000</v>
      </c>
      <c r="H177" s="120">
        <v>750000</v>
      </c>
    </row>
    <row r="178" spans="1:8">
      <c r="B178" s="128"/>
      <c r="C178" s="119"/>
      <c r="D178" s="113"/>
      <c r="E178" s="113"/>
      <c r="F178" s="113"/>
      <c r="G178" s="113"/>
      <c r="H178" s="113"/>
    </row>
    <row r="179" spans="1:8" ht="13.15" customHeight="1">
      <c r="A179" s="48"/>
      <c r="B179" s="141">
        <v>3.1080000000000001</v>
      </c>
      <c r="C179" s="8" t="s">
        <v>215</v>
      </c>
      <c r="D179" s="72"/>
      <c r="E179" s="72"/>
      <c r="F179" s="72"/>
      <c r="G179" s="72"/>
      <c r="H179" s="72"/>
    </row>
    <row r="180" spans="1:8" ht="27" customHeight="1">
      <c r="A180" s="48"/>
      <c r="B180" s="115">
        <v>68</v>
      </c>
      <c r="C180" s="116" t="s">
        <v>187</v>
      </c>
      <c r="D180" s="72"/>
      <c r="E180" s="72"/>
      <c r="F180" s="72"/>
      <c r="G180" s="72"/>
      <c r="H180" s="72"/>
    </row>
    <row r="181" spans="1:8" ht="13.9" customHeight="1">
      <c r="A181" s="48"/>
      <c r="B181" s="118" t="s">
        <v>74</v>
      </c>
      <c r="C181" s="119" t="s">
        <v>64</v>
      </c>
      <c r="D181" s="40">
        <v>0</v>
      </c>
      <c r="E181" s="120">
        <v>47442</v>
      </c>
      <c r="F181" s="120">
        <v>56000</v>
      </c>
      <c r="G181" s="120">
        <v>56000</v>
      </c>
      <c r="H181" s="120">
        <v>56000</v>
      </c>
    </row>
    <row r="182" spans="1:8" ht="27" customHeight="1">
      <c r="A182" s="48" t="s">
        <v>24</v>
      </c>
      <c r="B182" s="115">
        <v>68</v>
      </c>
      <c r="C182" s="116" t="s">
        <v>187</v>
      </c>
      <c r="D182" s="40">
        <f t="shared" ref="D182:G183" si="36">D181</f>
        <v>0</v>
      </c>
      <c r="E182" s="120">
        <f t="shared" si="36"/>
        <v>47442</v>
      </c>
      <c r="F182" s="120">
        <f t="shared" si="36"/>
        <v>56000</v>
      </c>
      <c r="G182" s="120">
        <f t="shared" si="36"/>
        <v>56000</v>
      </c>
      <c r="H182" s="120">
        <v>56000</v>
      </c>
    </row>
    <row r="183" spans="1:8" ht="13.15" customHeight="1">
      <c r="A183" s="48" t="s">
        <v>24</v>
      </c>
      <c r="B183" s="141">
        <v>3.1080000000000001</v>
      </c>
      <c r="C183" s="8" t="s">
        <v>215</v>
      </c>
      <c r="D183" s="40">
        <f t="shared" si="36"/>
        <v>0</v>
      </c>
      <c r="E183" s="120">
        <f t="shared" si="36"/>
        <v>47442</v>
      </c>
      <c r="F183" s="120">
        <f t="shared" si="36"/>
        <v>56000</v>
      </c>
      <c r="G183" s="120">
        <f t="shared" si="36"/>
        <v>56000</v>
      </c>
      <c r="H183" s="120">
        <v>56000</v>
      </c>
    </row>
    <row r="184" spans="1:8" ht="13.5">
      <c r="A184" s="48"/>
      <c r="B184" s="141"/>
      <c r="C184" s="8"/>
      <c r="D184" s="113"/>
      <c r="E184" s="113"/>
      <c r="F184" s="113"/>
      <c r="G184" s="113"/>
      <c r="H184" s="113"/>
    </row>
    <row r="185" spans="1:8" ht="13.5">
      <c r="A185" s="48"/>
      <c r="B185" s="141">
        <v>3.117</v>
      </c>
      <c r="C185" s="8" t="s">
        <v>182</v>
      </c>
      <c r="D185" s="143"/>
      <c r="E185" s="143"/>
      <c r="F185" s="113"/>
      <c r="G185" s="113"/>
      <c r="H185" s="113"/>
    </row>
    <row r="186" spans="1:8" ht="27" customHeight="1">
      <c r="A186" s="48"/>
      <c r="B186" s="118">
        <v>60</v>
      </c>
      <c r="C186" s="116" t="s">
        <v>279</v>
      </c>
      <c r="D186" s="143"/>
      <c r="E186" s="143"/>
      <c r="F186" s="113"/>
      <c r="G186" s="113"/>
      <c r="H186" s="113"/>
    </row>
    <row r="187" spans="1:8" ht="13.15" customHeight="1">
      <c r="A187" s="48"/>
      <c r="B187" s="144" t="s">
        <v>61</v>
      </c>
      <c r="C187" s="116" t="s">
        <v>64</v>
      </c>
      <c r="D187" s="40">
        <v>0</v>
      </c>
      <c r="E187" s="40">
        <v>0</v>
      </c>
      <c r="F187" s="120">
        <v>1</v>
      </c>
      <c r="G187" s="120">
        <v>1</v>
      </c>
      <c r="H187" s="40">
        <v>0</v>
      </c>
    </row>
    <row r="188" spans="1:8" ht="25.5">
      <c r="A188" s="48" t="s">
        <v>24</v>
      </c>
      <c r="B188" s="118">
        <v>60</v>
      </c>
      <c r="C188" s="116" t="s">
        <v>279</v>
      </c>
      <c r="D188" s="41">
        <f t="shared" ref="D188:G188" si="37">D187</f>
        <v>0</v>
      </c>
      <c r="E188" s="41">
        <f t="shared" si="37"/>
        <v>0</v>
      </c>
      <c r="F188" s="121">
        <f t="shared" si="37"/>
        <v>1</v>
      </c>
      <c r="G188" s="121">
        <f t="shared" si="37"/>
        <v>1</v>
      </c>
      <c r="H188" s="41">
        <v>0</v>
      </c>
    </row>
    <row r="189" spans="1:8" ht="13.5">
      <c r="A189" s="48" t="s">
        <v>24</v>
      </c>
      <c r="B189" s="141">
        <v>3.117</v>
      </c>
      <c r="C189" s="8" t="s">
        <v>182</v>
      </c>
      <c r="D189" s="42">
        <f t="shared" ref="D189:G189" si="38">D187</f>
        <v>0</v>
      </c>
      <c r="E189" s="42">
        <f t="shared" si="38"/>
        <v>0</v>
      </c>
      <c r="F189" s="122">
        <f t="shared" si="38"/>
        <v>1</v>
      </c>
      <c r="G189" s="122">
        <f t="shared" si="38"/>
        <v>1</v>
      </c>
      <c r="H189" s="42">
        <v>0</v>
      </c>
    </row>
    <row r="190" spans="1:8" ht="13.15" customHeight="1">
      <c r="A190" s="48" t="s">
        <v>24</v>
      </c>
      <c r="B190" s="142">
        <v>3</v>
      </c>
      <c r="C190" s="116" t="s">
        <v>243</v>
      </c>
      <c r="D190" s="40">
        <f t="shared" ref="D190:G190" si="39">D183+D177+D189</f>
        <v>0</v>
      </c>
      <c r="E190" s="120">
        <f t="shared" si="39"/>
        <v>712504</v>
      </c>
      <c r="F190" s="120">
        <f t="shared" si="39"/>
        <v>656001</v>
      </c>
      <c r="G190" s="120">
        <f t="shared" si="39"/>
        <v>656001</v>
      </c>
      <c r="H190" s="120">
        <v>806000</v>
      </c>
    </row>
    <row r="191" spans="1:8">
      <c r="A191" s="48"/>
      <c r="B191" s="142"/>
      <c r="C191" s="116"/>
      <c r="D191" s="121"/>
      <c r="E191" s="113"/>
      <c r="F191" s="121"/>
      <c r="G191" s="121"/>
      <c r="H191" s="113"/>
    </row>
    <row r="192" spans="1:8">
      <c r="A192" s="48"/>
      <c r="B192" s="142">
        <v>4</v>
      </c>
      <c r="C192" s="116" t="s">
        <v>75</v>
      </c>
      <c r="D192" s="117"/>
      <c r="E192" s="117"/>
      <c r="F192" s="117"/>
      <c r="G192" s="117"/>
      <c r="H192" s="117"/>
    </row>
    <row r="193" spans="1:8" ht="27" customHeight="1">
      <c r="A193" s="48"/>
      <c r="B193" s="141">
        <v>4.101</v>
      </c>
      <c r="C193" s="8" t="s">
        <v>276</v>
      </c>
      <c r="D193" s="117"/>
      <c r="E193" s="117"/>
      <c r="F193" s="117"/>
      <c r="G193" s="117"/>
      <c r="H193" s="117"/>
    </row>
    <row r="194" spans="1:8" ht="13.15" customHeight="1">
      <c r="A194" s="48"/>
      <c r="B194" s="118">
        <v>69</v>
      </c>
      <c r="C194" s="116" t="s">
        <v>76</v>
      </c>
      <c r="D194" s="72"/>
      <c r="E194" s="72"/>
      <c r="F194" s="72"/>
      <c r="G194" s="72"/>
      <c r="H194" s="72"/>
    </row>
    <row r="195" spans="1:8" ht="13.15" customHeight="1">
      <c r="A195" s="48"/>
      <c r="B195" s="128" t="s">
        <v>77</v>
      </c>
      <c r="C195" s="119" t="s">
        <v>64</v>
      </c>
      <c r="D195" s="41">
        <v>0</v>
      </c>
      <c r="E195" s="121">
        <v>43471</v>
      </c>
      <c r="F195" s="121">
        <v>38007</v>
      </c>
      <c r="G195" s="121">
        <v>38007</v>
      </c>
      <c r="H195" s="121">
        <v>36195</v>
      </c>
    </row>
    <row r="196" spans="1:8" ht="13.15" customHeight="1">
      <c r="A196" s="99"/>
      <c r="B196" s="145" t="s">
        <v>177</v>
      </c>
      <c r="C196" s="146" t="s">
        <v>178</v>
      </c>
      <c r="D196" s="40">
        <v>0</v>
      </c>
      <c r="E196" s="120">
        <v>7507</v>
      </c>
      <c r="F196" s="120">
        <v>6571</v>
      </c>
      <c r="G196" s="120">
        <v>6571</v>
      </c>
      <c r="H196" s="120">
        <v>5635</v>
      </c>
    </row>
    <row r="197" spans="1:8" ht="13.15" customHeight="1">
      <c r="B197" s="128" t="s">
        <v>179</v>
      </c>
      <c r="C197" s="119" t="s">
        <v>180</v>
      </c>
      <c r="D197" s="43">
        <v>0</v>
      </c>
      <c r="E197" s="135">
        <v>2182</v>
      </c>
      <c r="F197" s="135">
        <v>1929</v>
      </c>
      <c r="G197" s="135">
        <v>1929</v>
      </c>
      <c r="H197" s="135">
        <v>1677</v>
      </c>
    </row>
    <row r="198" spans="1:8" ht="13.15" customHeight="1">
      <c r="A198" s="48" t="s">
        <v>24</v>
      </c>
      <c r="B198" s="118">
        <v>69</v>
      </c>
      <c r="C198" s="116" t="s">
        <v>76</v>
      </c>
      <c r="D198" s="42">
        <f t="shared" ref="D198:G198" si="40">D195+D196+D197</f>
        <v>0</v>
      </c>
      <c r="E198" s="122">
        <f t="shared" si="40"/>
        <v>53160</v>
      </c>
      <c r="F198" s="122">
        <f t="shared" si="40"/>
        <v>46507</v>
      </c>
      <c r="G198" s="122">
        <f t="shared" si="40"/>
        <v>46507</v>
      </c>
      <c r="H198" s="122">
        <v>43507</v>
      </c>
    </row>
    <row r="199" spans="1:8" ht="27" customHeight="1">
      <c r="A199" s="48" t="s">
        <v>24</v>
      </c>
      <c r="B199" s="141">
        <v>4.101</v>
      </c>
      <c r="C199" s="8" t="s">
        <v>276</v>
      </c>
      <c r="D199" s="40">
        <f t="shared" ref="D199:G199" si="41">D198</f>
        <v>0</v>
      </c>
      <c r="E199" s="120">
        <f t="shared" si="41"/>
        <v>53160</v>
      </c>
      <c r="F199" s="120">
        <f t="shared" si="41"/>
        <v>46507</v>
      </c>
      <c r="G199" s="120">
        <f t="shared" si="41"/>
        <v>46507</v>
      </c>
      <c r="H199" s="120">
        <v>43507</v>
      </c>
    </row>
    <row r="200" spans="1:8" ht="13.5">
      <c r="A200" s="48"/>
      <c r="B200" s="118"/>
      <c r="C200" s="8"/>
      <c r="D200" s="134"/>
      <c r="E200" s="134"/>
      <c r="F200" s="134"/>
      <c r="G200" s="134"/>
      <c r="H200" s="134"/>
    </row>
    <row r="201" spans="1:8" ht="16.149999999999999" customHeight="1">
      <c r="B201" s="141">
        <v>4.1029999999999998</v>
      </c>
      <c r="C201" s="7" t="s">
        <v>78</v>
      </c>
      <c r="D201" s="117"/>
      <c r="E201" s="117"/>
      <c r="F201" s="117"/>
      <c r="G201" s="117"/>
      <c r="H201" s="134"/>
    </row>
    <row r="202" spans="1:8" ht="12.6" customHeight="1">
      <c r="A202" s="147"/>
      <c r="B202" s="148">
        <v>31</v>
      </c>
      <c r="C202" s="149" t="s">
        <v>79</v>
      </c>
      <c r="D202" s="117"/>
      <c r="E202" s="117"/>
      <c r="F202" s="117"/>
      <c r="G202" s="117"/>
      <c r="H202" s="134"/>
    </row>
    <row r="203" spans="1:8" ht="12.6" customHeight="1">
      <c r="A203" s="147"/>
      <c r="B203" s="148">
        <v>60</v>
      </c>
      <c r="C203" s="149" t="s">
        <v>80</v>
      </c>
      <c r="D203" s="72"/>
      <c r="E203" s="72"/>
      <c r="F203" s="72"/>
      <c r="G203" s="72"/>
      <c r="H203" s="113"/>
    </row>
    <row r="204" spans="1:8" ht="12.6" customHeight="1">
      <c r="A204" s="147"/>
      <c r="B204" s="128" t="s">
        <v>81</v>
      </c>
      <c r="C204" s="119" t="s">
        <v>64</v>
      </c>
      <c r="D204" s="41">
        <v>0</v>
      </c>
      <c r="E204" s="121">
        <v>1407</v>
      </c>
      <c r="F204" s="121">
        <v>1251</v>
      </c>
      <c r="G204" s="121">
        <v>1251</v>
      </c>
      <c r="H204" s="121">
        <v>1099</v>
      </c>
    </row>
    <row r="205" spans="1:8" ht="12.6" customHeight="1">
      <c r="A205" s="147" t="s">
        <v>24</v>
      </c>
      <c r="B205" s="148">
        <v>60</v>
      </c>
      <c r="C205" s="149" t="s">
        <v>80</v>
      </c>
      <c r="D205" s="42">
        <f t="shared" ref="D205:G205" si="42">D204</f>
        <v>0</v>
      </c>
      <c r="E205" s="122">
        <f t="shared" si="42"/>
        <v>1407</v>
      </c>
      <c r="F205" s="122">
        <f t="shared" si="42"/>
        <v>1251</v>
      </c>
      <c r="G205" s="122">
        <f t="shared" si="42"/>
        <v>1251</v>
      </c>
      <c r="H205" s="122">
        <v>1099</v>
      </c>
    </row>
    <row r="206" spans="1:8" ht="12.6" customHeight="1">
      <c r="A206" s="147" t="s">
        <v>24</v>
      </c>
      <c r="B206" s="148">
        <v>31</v>
      </c>
      <c r="C206" s="149" t="s">
        <v>79</v>
      </c>
      <c r="D206" s="40">
        <f t="shared" ref="D206:G206" si="43">D205</f>
        <v>0</v>
      </c>
      <c r="E206" s="120">
        <f t="shared" si="43"/>
        <v>1407</v>
      </c>
      <c r="F206" s="120">
        <f t="shared" si="43"/>
        <v>1251</v>
      </c>
      <c r="G206" s="120">
        <f t="shared" si="43"/>
        <v>1251</v>
      </c>
      <c r="H206" s="120">
        <v>1099</v>
      </c>
    </row>
    <row r="207" spans="1:8" ht="8.4499999999999993" customHeight="1">
      <c r="A207" s="147"/>
      <c r="B207" s="148"/>
      <c r="C207" s="149"/>
      <c r="D207" s="113"/>
      <c r="E207" s="113"/>
      <c r="F207" s="113"/>
      <c r="G207" s="113"/>
      <c r="H207" s="72"/>
    </row>
    <row r="208" spans="1:8" ht="12.6" customHeight="1">
      <c r="A208" s="147"/>
      <c r="B208" s="148">
        <v>44</v>
      </c>
      <c r="C208" s="149" t="s">
        <v>82</v>
      </c>
      <c r="D208" s="117"/>
      <c r="E208" s="117"/>
      <c r="F208" s="117"/>
      <c r="G208" s="117"/>
      <c r="H208" s="134"/>
    </row>
    <row r="209" spans="1:8" ht="12.6" customHeight="1">
      <c r="A209" s="147"/>
      <c r="B209" s="148">
        <v>73</v>
      </c>
      <c r="C209" s="149" t="s">
        <v>83</v>
      </c>
      <c r="D209" s="150"/>
      <c r="E209" s="134"/>
      <c r="F209" s="150"/>
      <c r="G209" s="150"/>
      <c r="H209" s="134"/>
    </row>
    <row r="210" spans="1:8" ht="12.6" customHeight="1">
      <c r="A210" s="147"/>
      <c r="B210" s="148" t="s">
        <v>84</v>
      </c>
      <c r="C210" s="119" t="s">
        <v>64</v>
      </c>
      <c r="D210" s="43">
        <v>0</v>
      </c>
      <c r="E210" s="135">
        <v>675</v>
      </c>
      <c r="F210" s="135">
        <v>630</v>
      </c>
      <c r="G210" s="135">
        <v>630</v>
      </c>
      <c r="H210" s="135">
        <v>523</v>
      </c>
    </row>
    <row r="211" spans="1:8" ht="12.6" customHeight="1">
      <c r="A211" s="147" t="s">
        <v>24</v>
      </c>
      <c r="B211" s="148">
        <v>73</v>
      </c>
      <c r="C211" s="149" t="s">
        <v>83</v>
      </c>
      <c r="D211" s="42">
        <f t="shared" ref="D211:G211" si="44">D210</f>
        <v>0</v>
      </c>
      <c r="E211" s="122">
        <f t="shared" si="44"/>
        <v>675</v>
      </c>
      <c r="F211" s="122">
        <f t="shared" si="44"/>
        <v>630</v>
      </c>
      <c r="G211" s="122">
        <f t="shared" si="44"/>
        <v>630</v>
      </c>
      <c r="H211" s="122">
        <v>523</v>
      </c>
    </row>
    <row r="212" spans="1:8" ht="12.6" customHeight="1">
      <c r="A212" s="147" t="s">
        <v>24</v>
      </c>
      <c r="B212" s="148">
        <v>44</v>
      </c>
      <c r="C212" s="149" t="s">
        <v>82</v>
      </c>
      <c r="D212" s="42">
        <f t="shared" ref="D212:G212" si="45">D211</f>
        <v>0</v>
      </c>
      <c r="E212" s="122">
        <f t="shared" si="45"/>
        <v>675</v>
      </c>
      <c r="F212" s="122">
        <f t="shared" si="45"/>
        <v>630</v>
      </c>
      <c r="G212" s="122">
        <f t="shared" si="45"/>
        <v>630</v>
      </c>
      <c r="H212" s="122">
        <v>523</v>
      </c>
    </row>
    <row r="213" spans="1:8" ht="17.45" customHeight="1">
      <c r="A213" s="48" t="s">
        <v>24</v>
      </c>
      <c r="B213" s="141">
        <v>4.1029999999999998</v>
      </c>
      <c r="C213" s="8" t="s">
        <v>78</v>
      </c>
      <c r="D213" s="40">
        <f t="shared" ref="D213:G213" si="46">D212+D206</f>
        <v>0</v>
      </c>
      <c r="E213" s="120">
        <f t="shared" si="46"/>
        <v>2082</v>
      </c>
      <c r="F213" s="120">
        <f t="shared" si="46"/>
        <v>1881</v>
      </c>
      <c r="G213" s="120">
        <f t="shared" si="46"/>
        <v>1881</v>
      </c>
      <c r="H213" s="120">
        <v>1622</v>
      </c>
    </row>
    <row r="214" spans="1:8" ht="10.9" customHeight="1">
      <c r="A214" s="48"/>
      <c r="B214" s="141"/>
      <c r="C214" s="8"/>
      <c r="D214" s="41"/>
      <c r="E214" s="121"/>
      <c r="F214" s="41"/>
      <c r="G214" s="41"/>
      <c r="H214" s="121"/>
    </row>
    <row r="215" spans="1:8" ht="27">
      <c r="A215" s="48"/>
      <c r="B215" s="141">
        <v>4.109</v>
      </c>
      <c r="C215" s="8" t="s">
        <v>209</v>
      </c>
      <c r="D215" s="41"/>
      <c r="E215" s="121"/>
      <c r="F215" s="41"/>
      <c r="G215" s="41"/>
      <c r="H215" s="121"/>
    </row>
    <row r="216" spans="1:8" ht="13.35" customHeight="1">
      <c r="A216" s="48"/>
      <c r="B216" s="128" t="s">
        <v>57</v>
      </c>
      <c r="C216" s="119" t="s">
        <v>64</v>
      </c>
      <c r="D216" s="41">
        <v>0</v>
      </c>
      <c r="E216" s="121">
        <v>59562</v>
      </c>
      <c r="F216" s="121">
        <v>55307</v>
      </c>
      <c r="G216" s="121">
        <v>55307</v>
      </c>
      <c r="H216" s="121">
        <v>51053</v>
      </c>
    </row>
    <row r="217" spans="1:8" ht="27">
      <c r="A217" s="48" t="s">
        <v>24</v>
      </c>
      <c r="B217" s="141">
        <v>4.109</v>
      </c>
      <c r="C217" s="8" t="s">
        <v>209</v>
      </c>
      <c r="D217" s="42">
        <f t="shared" ref="D217:G217" si="47">D216</f>
        <v>0</v>
      </c>
      <c r="E217" s="122">
        <f t="shared" si="47"/>
        <v>59562</v>
      </c>
      <c r="F217" s="122">
        <f t="shared" si="47"/>
        <v>55307</v>
      </c>
      <c r="G217" s="122">
        <f t="shared" si="47"/>
        <v>55307</v>
      </c>
      <c r="H217" s="122">
        <v>51053</v>
      </c>
    </row>
    <row r="218" spans="1:8" ht="16.149999999999999" customHeight="1">
      <c r="A218" s="48" t="s">
        <v>24</v>
      </c>
      <c r="B218" s="142">
        <v>4</v>
      </c>
      <c r="C218" s="116" t="s">
        <v>75</v>
      </c>
      <c r="D218" s="40">
        <f t="shared" ref="D218:G218" si="48">D213+D199+D217</f>
        <v>0</v>
      </c>
      <c r="E218" s="120">
        <f t="shared" si="48"/>
        <v>114804</v>
      </c>
      <c r="F218" s="120">
        <f t="shared" si="48"/>
        <v>103695</v>
      </c>
      <c r="G218" s="120">
        <f t="shared" si="48"/>
        <v>103695</v>
      </c>
      <c r="H218" s="120">
        <v>96182</v>
      </c>
    </row>
    <row r="219" spans="1:8" ht="13.35" customHeight="1">
      <c r="A219" s="48" t="s">
        <v>24</v>
      </c>
      <c r="B219" s="112">
        <v>2049</v>
      </c>
      <c r="C219" s="8" t="s">
        <v>6</v>
      </c>
      <c r="D219" s="42">
        <f t="shared" ref="D219:G219" si="49">D218+D190+D170</f>
        <v>0</v>
      </c>
      <c r="E219" s="122">
        <f t="shared" si="49"/>
        <v>3243944</v>
      </c>
      <c r="F219" s="122">
        <f t="shared" si="49"/>
        <v>3696608</v>
      </c>
      <c r="G219" s="122">
        <f t="shared" si="49"/>
        <v>3626608</v>
      </c>
      <c r="H219" s="122">
        <v>4635403</v>
      </c>
    </row>
    <row r="220" spans="1:8">
      <c r="A220" s="48"/>
      <c r="B220" s="49"/>
      <c r="C220" s="50"/>
      <c r="D220" s="51"/>
      <c r="E220" s="76"/>
      <c r="F220" s="51"/>
      <c r="G220" s="51"/>
      <c r="H220" s="76"/>
    </row>
    <row r="221" spans="1:8" ht="13.35" customHeight="1">
      <c r="A221" s="48" t="s">
        <v>26</v>
      </c>
      <c r="B221" s="49">
        <v>2052</v>
      </c>
      <c r="C221" s="50" t="s">
        <v>8</v>
      </c>
      <c r="D221" s="76"/>
      <c r="E221" s="76"/>
      <c r="F221" s="76"/>
      <c r="G221" s="76"/>
      <c r="H221" s="76"/>
    </row>
    <row r="222" spans="1:8" ht="13.35" customHeight="1">
      <c r="B222" s="151">
        <v>0.09</v>
      </c>
      <c r="C222" s="50" t="s">
        <v>85</v>
      </c>
      <c r="D222" s="76"/>
      <c r="E222" s="76"/>
      <c r="F222" s="76"/>
      <c r="G222" s="76"/>
      <c r="H222" s="76"/>
    </row>
    <row r="223" spans="1:8" ht="13.35" customHeight="1">
      <c r="A223" s="48"/>
      <c r="B223" s="60">
        <v>10</v>
      </c>
      <c r="C223" s="53" t="s">
        <v>86</v>
      </c>
      <c r="D223" s="68"/>
      <c r="E223" s="68"/>
      <c r="F223" s="68"/>
      <c r="G223" s="68"/>
      <c r="H223" s="68"/>
    </row>
    <row r="224" spans="1:8" ht="13.35" customHeight="1">
      <c r="A224" s="48"/>
      <c r="B224" s="87" t="s">
        <v>87</v>
      </c>
      <c r="C224" s="53" t="s">
        <v>29</v>
      </c>
      <c r="D224" s="12">
        <v>0</v>
      </c>
      <c r="E224" s="51">
        <v>47915</v>
      </c>
      <c r="F224" s="51">
        <v>35958</v>
      </c>
      <c r="G224" s="51">
        <v>35958</v>
      </c>
      <c r="H224" s="51">
        <v>40915</v>
      </c>
    </row>
    <row r="225" spans="1:8" ht="13.9" customHeight="1">
      <c r="A225" s="48"/>
      <c r="B225" s="87" t="s">
        <v>88</v>
      </c>
      <c r="C225" s="53" t="s">
        <v>31</v>
      </c>
      <c r="D225" s="12">
        <v>0</v>
      </c>
      <c r="E225" s="51">
        <v>1498</v>
      </c>
      <c r="F225" s="51">
        <v>400</v>
      </c>
      <c r="G225" s="51">
        <v>400</v>
      </c>
      <c r="H225" s="51">
        <v>400</v>
      </c>
    </row>
    <row r="226" spans="1:8" ht="13.9" customHeight="1">
      <c r="A226" s="48"/>
      <c r="B226" s="87" t="s">
        <v>89</v>
      </c>
      <c r="C226" s="53" t="s">
        <v>33</v>
      </c>
      <c r="D226" s="12">
        <v>0</v>
      </c>
      <c r="E226" s="51">
        <v>11979</v>
      </c>
      <c r="F226" s="51">
        <v>11100</v>
      </c>
      <c r="G226" s="51">
        <v>11100</v>
      </c>
      <c r="H226" s="51">
        <v>11100</v>
      </c>
    </row>
    <row r="227" spans="1:8">
      <c r="A227" s="48"/>
      <c r="B227" s="87" t="s">
        <v>266</v>
      </c>
      <c r="C227" s="278" t="s">
        <v>269</v>
      </c>
      <c r="D227" s="12">
        <v>0</v>
      </c>
      <c r="E227" s="12">
        <v>0</v>
      </c>
      <c r="F227" s="12">
        <v>0</v>
      </c>
      <c r="G227" s="12">
        <v>0</v>
      </c>
      <c r="H227" s="51">
        <v>1451000</v>
      </c>
    </row>
    <row r="228" spans="1:8" ht="13.9" customHeight="1">
      <c r="A228" s="48"/>
      <c r="B228" s="87" t="s">
        <v>131</v>
      </c>
      <c r="C228" s="53" t="s">
        <v>35</v>
      </c>
      <c r="D228" s="10">
        <v>0</v>
      </c>
      <c r="E228" s="88">
        <v>7300</v>
      </c>
      <c r="F228" s="88">
        <v>8000</v>
      </c>
      <c r="G228" s="88">
        <v>8000</v>
      </c>
      <c r="H228" s="88">
        <v>8000</v>
      </c>
    </row>
    <row r="229" spans="1:8" ht="13.9" customHeight="1">
      <c r="A229" s="48" t="s">
        <v>24</v>
      </c>
      <c r="B229" s="60">
        <v>10</v>
      </c>
      <c r="C229" s="53" t="s">
        <v>86</v>
      </c>
      <c r="D229" s="10">
        <f>SUM(D224:D228)</f>
        <v>0</v>
      </c>
      <c r="E229" s="88">
        <f>SUM(E224:E228)</f>
        <v>68692</v>
      </c>
      <c r="F229" s="88">
        <f>SUM(F224:F228)</f>
        <v>55458</v>
      </c>
      <c r="G229" s="88">
        <f>SUM(G224:G228)</f>
        <v>55458</v>
      </c>
      <c r="H229" s="88">
        <v>1511415</v>
      </c>
    </row>
    <row r="230" spans="1:8" ht="13.9" customHeight="1">
      <c r="A230" s="99" t="s">
        <v>24</v>
      </c>
      <c r="B230" s="152">
        <v>0.09</v>
      </c>
      <c r="C230" s="106" t="s">
        <v>85</v>
      </c>
      <c r="D230" s="31">
        <f t="shared" ref="D230:G231" si="50">D229</f>
        <v>0</v>
      </c>
      <c r="E230" s="55">
        <f t="shared" si="50"/>
        <v>68692</v>
      </c>
      <c r="F230" s="55">
        <f t="shared" si="50"/>
        <v>55458</v>
      </c>
      <c r="G230" s="55">
        <f t="shared" si="50"/>
        <v>55458</v>
      </c>
      <c r="H230" s="55">
        <v>1511415</v>
      </c>
    </row>
    <row r="231" spans="1:8" ht="12.6" customHeight="1">
      <c r="A231" s="48" t="s">
        <v>24</v>
      </c>
      <c r="B231" s="49">
        <v>2052</v>
      </c>
      <c r="C231" s="50" t="s">
        <v>8</v>
      </c>
      <c r="D231" s="10">
        <f t="shared" si="50"/>
        <v>0</v>
      </c>
      <c r="E231" s="88">
        <f t="shared" si="50"/>
        <v>68692</v>
      </c>
      <c r="F231" s="88">
        <f t="shared" si="50"/>
        <v>55458</v>
      </c>
      <c r="G231" s="88">
        <f t="shared" si="50"/>
        <v>55458</v>
      </c>
      <c r="H231" s="88">
        <v>1511415</v>
      </c>
    </row>
    <row r="232" spans="1:8" ht="12" customHeight="1">
      <c r="A232" s="48"/>
      <c r="B232" s="49"/>
      <c r="C232" s="50"/>
      <c r="D232" s="12"/>
      <c r="E232" s="51"/>
      <c r="F232" s="12"/>
      <c r="G232" s="12"/>
      <c r="H232" s="51"/>
    </row>
    <row r="233" spans="1:8" ht="14.45" customHeight="1">
      <c r="A233" s="48" t="s">
        <v>26</v>
      </c>
      <c r="B233" s="49">
        <v>2054</v>
      </c>
      <c r="C233" s="50" t="s">
        <v>9</v>
      </c>
      <c r="D233" s="90"/>
      <c r="E233" s="90"/>
      <c r="F233" s="90"/>
      <c r="G233" s="90"/>
      <c r="H233" s="90"/>
    </row>
    <row r="234" spans="1:8" ht="14.45" customHeight="1">
      <c r="B234" s="151">
        <v>9.5000000000000001E-2</v>
      </c>
      <c r="C234" s="50" t="s">
        <v>214</v>
      </c>
      <c r="D234" s="90"/>
      <c r="E234" s="90"/>
      <c r="F234" s="90"/>
      <c r="G234" s="90"/>
      <c r="H234" s="90"/>
    </row>
    <row r="235" spans="1:8" ht="14.45" customHeight="1">
      <c r="B235" s="60">
        <v>10</v>
      </c>
      <c r="C235" s="53" t="s">
        <v>86</v>
      </c>
      <c r="D235" s="90"/>
      <c r="E235" s="90"/>
      <c r="F235" s="90"/>
      <c r="G235" s="90"/>
      <c r="H235" s="90"/>
    </row>
    <row r="236" spans="1:8" ht="14.45" customHeight="1">
      <c r="A236" s="48"/>
      <c r="B236" s="60">
        <v>58</v>
      </c>
      <c r="C236" s="53" t="s">
        <v>90</v>
      </c>
      <c r="D236" s="68"/>
      <c r="E236" s="68"/>
      <c r="F236" s="68"/>
      <c r="G236" s="68"/>
      <c r="H236" s="68"/>
    </row>
    <row r="237" spans="1:8" ht="14.45" customHeight="1">
      <c r="A237" s="48"/>
      <c r="B237" s="87" t="s">
        <v>91</v>
      </c>
      <c r="C237" s="53" t="s">
        <v>29</v>
      </c>
      <c r="D237" s="12">
        <v>0</v>
      </c>
      <c r="E237" s="51">
        <v>8299</v>
      </c>
      <c r="F237" s="51">
        <v>9776</v>
      </c>
      <c r="G237" s="51">
        <v>9776</v>
      </c>
      <c r="H237" s="51">
        <v>10590</v>
      </c>
    </row>
    <row r="238" spans="1:8" ht="14.45" customHeight="1">
      <c r="A238" s="48"/>
      <c r="B238" s="87" t="s">
        <v>92</v>
      </c>
      <c r="C238" s="53" t="s">
        <v>31</v>
      </c>
      <c r="D238" s="12">
        <v>0</v>
      </c>
      <c r="E238" s="51">
        <v>50</v>
      </c>
      <c r="F238" s="51">
        <v>50</v>
      </c>
      <c r="G238" s="51">
        <v>50</v>
      </c>
      <c r="H238" s="51">
        <v>50</v>
      </c>
    </row>
    <row r="239" spans="1:8" ht="14.45" customHeight="1">
      <c r="A239" s="48"/>
      <c r="B239" s="87" t="s">
        <v>93</v>
      </c>
      <c r="C239" s="53" t="s">
        <v>33</v>
      </c>
      <c r="D239" s="12">
        <v>0</v>
      </c>
      <c r="E239" s="51">
        <v>2</v>
      </c>
      <c r="F239" s="51">
        <v>600</v>
      </c>
      <c r="G239" s="51">
        <v>600</v>
      </c>
      <c r="H239" s="51">
        <v>600</v>
      </c>
    </row>
    <row r="240" spans="1:8" ht="14.45" customHeight="1">
      <c r="A240" s="48" t="s">
        <v>24</v>
      </c>
      <c r="B240" s="60">
        <v>58</v>
      </c>
      <c r="C240" s="53" t="s">
        <v>90</v>
      </c>
      <c r="D240" s="31">
        <f t="shared" ref="D240:G240" si="51">SUM(D237:D239)</f>
        <v>0</v>
      </c>
      <c r="E240" s="55">
        <f t="shared" si="51"/>
        <v>8351</v>
      </c>
      <c r="F240" s="55">
        <f t="shared" si="51"/>
        <v>10426</v>
      </c>
      <c r="G240" s="55">
        <f t="shared" si="51"/>
        <v>10426</v>
      </c>
      <c r="H240" s="55">
        <v>11240</v>
      </c>
    </row>
    <row r="241" spans="1:8" ht="8.4499999999999993" customHeight="1">
      <c r="A241" s="48"/>
      <c r="B241" s="60"/>
      <c r="C241" s="53"/>
      <c r="D241" s="153"/>
      <c r="E241" s="153"/>
      <c r="F241" s="153"/>
      <c r="G241" s="153"/>
      <c r="H241" s="153"/>
    </row>
    <row r="242" spans="1:8">
      <c r="A242" s="48"/>
      <c r="B242" s="60">
        <v>59</v>
      </c>
      <c r="C242" s="53" t="s">
        <v>94</v>
      </c>
      <c r="D242" s="68"/>
      <c r="E242" s="68"/>
      <c r="F242" s="68"/>
      <c r="G242" s="68"/>
      <c r="H242" s="68"/>
    </row>
    <row r="243" spans="1:8" ht="13.15" customHeight="1">
      <c r="A243" s="48"/>
      <c r="B243" s="87" t="s">
        <v>95</v>
      </c>
      <c r="C243" s="53" t="s">
        <v>29</v>
      </c>
      <c r="D243" s="12">
        <v>0</v>
      </c>
      <c r="E243" s="51">
        <v>10053</v>
      </c>
      <c r="F243" s="51">
        <v>10950</v>
      </c>
      <c r="G243" s="51">
        <v>10950</v>
      </c>
      <c r="H243" s="51">
        <v>11032</v>
      </c>
    </row>
    <row r="244" spans="1:8">
      <c r="A244" s="48"/>
      <c r="B244" s="87" t="s">
        <v>96</v>
      </c>
      <c r="C244" s="53" t="s">
        <v>31</v>
      </c>
      <c r="D244" s="12">
        <v>0</v>
      </c>
      <c r="E244" s="51">
        <v>95</v>
      </c>
      <c r="F244" s="51">
        <v>300</v>
      </c>
      <c r="G244" s="51">
        <v>300</v>
      </c>
      <c r="H244" s="51">
        <v>300</v>
      </c>
    </row>
    <row r="245" spans="1:8">
      <c r="A245" s="48"/>
      <c r="B245" s="87" t="s">
        <v>97</v>
      </c>
      <c r="C245" s="53" t="s">
        <v>33</v>
      </c>
      <c r="D245" s="12">
        <v>0</v>
      </c>
      <c r="E245" s="51">
        <v>1503</v>
      </c>
      <c r="F245" s="51">
        <v>800</v>
      </c>
      <c r="G245" s="51">
        <v>800</v>
      </c>
      <c r="H245" s="51">
        <v>800</v>
      </c>
    </row>
    <row r="246" spans="1:8">
      <c r="A246" s="48" t="s">
        <v>24</v>
      </c>
      <c r="B246" s="60">
        <v>59</v>
      </c>
      <c r="C246" s="53" t="s">
        <v>94</v>
      </c>
      <c r="D246" s="31">
        <f t="shared" ref="D246:G246" si="52">SUM(D243:D245)</f>
        <v>0</v>
      </c>
      <c r="E246" s="55">
        <f t="shared" si="52"/>
        <v>11651</v>
      </c>
      <c r="F246" s="55">
        <f t="shared" si="52"/>
        <v>12050</v>
      </c>
      <c r="G246" s="55">
        <f t="shared" si="52"/>
        <v>12050</v>
      </c>
      <c r="H246" s="55">
        <v>12132</v>
      </c>
    </row>
    <row r="247" spans="1:8" ht="7.9" customHeight="1">
      <c r="A247" s="48"/>
      <c r="B247" s="60"/>
      <c r="C247" s="53"/>
      <c r="D247" s="51"/>
      <c r="E247" s="76"/>
      <c r="F247" s="51"/>
      <c r="G247" s="51"/>
      <c r="H247" s="76"/>
    </row>
    <row r="248" spans="1:8">
      <c r="A248" s="48"/>
      <c r="B248" s="60">
        <v>60</v>
      </c>
      <c r="C248" s="53" t="s">
        <v>244</v>
      </c>
      <c r="D248" s="68"/>
      <c r="E248" s="68"/>
      <c r="F248" s="68"/>
      <c r="G248" s="68"/>
      <c r="H248" s="68"/>
    </row>
    <row r="249" spans="1:8" ht="12.75" customHeight="1">
      <c r="A249" s="48"/>
      <c r="B249" s="87" t="s">
        <v>98</v>
      </c>
      <c r="C249" s="53" t="s">
        <v>29</v>
      </c>
      <c r="D249" s="12">
        <v>0</v>
      </c>
      <c r="E249" s="51">
        <v>30826</v>
      </c>
      <c r="F249" s="51">
        <v>35300</v>
      </c>
      <c r="G249" s="51">
        <v>35300</v>
      </c>
      <c r="H249" s="51">
        <v>29052</v>
      </c>
    </row>
    <row r="250" spans="1:8">
      <c r="A250" s="48"/>
      <c r="B250" s="87" t="s">
        <v>99</v>
      </c>
      <c r="C250" s="53" t="s">
        <v>31</v>
      </c>
      <c r="D250" s="12">
        <v>0</v>
      </c>
      <c r="E250" s="51">
        <v>113</v>
      </c>
      <c r="F250" s="51">
        <v>113</v>
      </c>
      <c r="G250" s="51">
        <v>113</v>
      </c>
      <c r="H250" s="51">
        <v>113</v>
      </c>
    </row>
    <row r="251" spans="1:8" ht="15" customHeight="1">
      <c r="A251" s="48"/>
      <c r="B251" s="87" t="s">
        <v>100</v>
      </c>
      <c r="C251" s="53" t="s">
        <v>33</v>
      </c>
      <c r="D251" s="11">
        <v>0</v>
      </c>
      <c r="E251" s="51">
        <v>7552</v>
      </c>
      <c r="F251" s="103">
        <v>7315</v>
      </c>
      <c r="G251" s="103">
        <v>7315</v>
      </c>
      <c r="H251" s="103">
        <v>4000</v>
      </c>
    </row>
    <row r="252" spans="1:8">
      <c r="A252" s="93" t="s">
        <v>24</v>
      </c>
      <c r="B252" s="60">
        <v>60</v>
      </c>
      <c r="C252" s="53" t="s">
        <v>244</v>
      </c>
      <c r="D252" s="31">
        <f t="shared" ref="D252:G252" si="53">SUM(D249:D251)</f>
        <v>0</v>
      </c>
      <c r="E252" s="55">
        <f t="shared" si="53"/>
        <v>38491</v>
      </c>
      <c r="F252" s="55">
        <f t="shared" si="53"/>
        <v>42728</v>
      </c>
      <c r="G252" s="55">
        <f t="shared" si="53"/>
        <v>42728</v>
      </c>
      <c r="H252" s="55">
        <v>33165</v>
      </c>
    </row>
    <row r="253" spans="1:8">
      <c r="A253" s="48" t="s">
        <v>24</v>
      </c>
      <c r="B253" s="60">
        <v>10</v>
      </c>
      <c r="C253" s="53" t="s">
        <v>86</v>
      </c>
      <c r="D253" s="10">
        <f t="shared" ref="D253:G253" si="54">D252+D246+D240</f>
        <v>0</v>
      </c>
      <c r="E253" s="88">
        <f t="shared" si="54"/>
        <v>58493</v>
      </c>
      <c r="F253" s="88">
        <f t="shared" si="54"/>
        <v>65204</v>
      </c>
      <c r="G253" s="88">
        <f t="shared" si="54"/>
        <v>65204</v>
      </c>
      <c r="H253" s="88">
        <v>56537</v>
      </c>
    </row>
    <row r="254" spans="1:8">
      <c r="A254" s="48" t="s">
        <v>24</v>
      </c>
      <c r="B254" s="151">
        <v>9.5000000000000001E-2</v>
      </c>
      <c r="C254" s="50" t="s">
        <v>214</v>
      </c>
      <c r="D254" s="10">
        <f t="shared" ref="D254:G254" si="55">D253</f>
        <v>0</v>
      </c>
      <c r="E254" s="88">
        <f t="shared" si="55"/>
        <v>58493</v>
      </c>
      <c r="F254" s="88">
        <f t="shared" si="55"/>
        <v>65204</v>
      </c>
      <c r="G254" s="88">
        <f t="shared" si="55"/>
        <v>65204</v>
      </c>
      <c r="H254" s="88">
        <v>56537</v>
      </c>
    </row>
    <row r="255" spans="1:8" ht="12" customHeight="1">
      <c r="A255" s="48"/>
      <c r="B255" s="154"/>
      <c r="C255" s="50"/>
      <c r="D255" s="76"/>
      <c r="E255" s="76"/>
      <c r="F255" s="76"/>
      <c r="G255" s="76"/>
      <c r="H255" s="76"/>
    </row>
    <row r="256" spans="1:8" ht="14.45" customHeight="1">
      <c r="A256" s="48"/>
      <c r="B256" s="151">
        <v>9.6000000000000002E-2</v>
      </c>
      <c r="C256" s="50" t="s">
        <v>101</v>
      </c>
      <c r="D256" s="68"/>
      <c r="E256" s="68"/>
      <c r="F256" s="68"/>
      <c r="G256" s="68"/>
      <c r="H256" s="68"/>
    </row>
    <row r="257" spans="1:8" ht="14.45" customHeight="1">
      <c r="A257" s="48"/>
      <c r="B257" s="155">
        <v>0.44</v>
      </c>
      <c r="C257" s="53" t="s">
        <v>27</v>
      </c>
      <c r="D257" s="68"/>
      <c r="E257" s="68"/>
      <c r="F257" s="68"/>
      <c r="G257" s="68"/>
      <c r="H257" s="68"/>
    </row>
    <row r="258" spans="1:8" ht="14.45" customHeight="1">
      <c r="A258" s="48"/>
      <c r="B258" s="87" t="s">
        <v>28</v>
      </c>
      <c r="C258" s="53" t="s">
        <v>29</v>
      </c>
      <c r="D258" s="12">
        <v>0</v>
      </c>
      <c r="E258" s="51">
        <v>26354</v>
      </c>
      <c r="F258" s="51">
        <v>29835</v>
      </c>
      <c r="G258" s="51">
        <v>29835</v>
      </c>
      <c r="H258" s="156">
        <v>27943</v>
      </c>
    </row>
    <row r="259" spans="1:8" ht="14.45" customHeight="1">
      <c r="A259" s="48"/>
      <c r="B259" s="87" t="s">
        <v>30</v>
      </c>
      <c r="C259" s="53" t="s">
        <v>31</v>
      </c>
      <c r="D259" s="12">
        <v>0</v>
      </c>
      <c r="E259" s="51">
        <v>528</v>
      </c>
      <c r="F259" s="51">
        <v>108</v>
      </c>
      <c r="G259" s="51">
        <v>108</v>
      </c>
      <c r="H259" s="156">
        <v>108</v>
      </c>
    </row>
    <row r="260" spans="1:8" ht="14.45" customHeight="1">
      <c r="A260" s="48"/>
      <c r="B260" s="87" t="s">
        <v>32</v>
      </c>
      <c r="C260" s="53" t="s">
        <v>33</v>
      </c>
      <c r="D260" s="10">
        <v>0</v>
      </c>
      <c r="E260" s="88">
        <v>2330</v>
      </c>
      <c r="F260" s="88">
        <v>2750</v>
      </c>
      <c r="G260" s="88">
        <v>2750</v>
      </c>
      <c r="H260" s="157">
        <v>2750</v>
      </c>
    </row>
    <row r="261" spans="1:8" ht="14.45" customHeight="1">
      <c r="A261" s="48" t="s">
        <v>24</v>
      </c>
      <c r="B261" s="155">
        <v>0.44</v>
      </c>
      <c r="C261" s="53" t="s">
        <v>27</v>
      </c>
      <c r="D261" s="13">
        <f t="shared" ref="D261:G261" si="56">SUM(D258:D260)</f>
        <v>0</v>
      </c>
      <c r="E261" s="157">
        <f t="shared" si="56"/>
        <v>29212</v>
      </c>
      <c r="F261" s="157">
        <f t="shared" si="56"/>
        <v>32693</v>
      </c>
      <c r="G261" s="157">
        <f t="shared" si="56"/>
        <v>32693</v>
      </c>
      <c r="H261" s="157">
        <v>30801</v>
      </c>
    </row>
    <row r="262" spans="1:8" ht="12" customHeight="1">
      <c r="A262" s="48"/>
      <c r="B262" s="151"/>
      <c r="C262" s="50"/>
      <c r="D262" s="90"/>
      <c r="E262" s="90"/>
      <c r="F262" s="90"/>
      <c r="G262" s="90"/>
      <c r="H262" s="90"/>
    </row>
    <row r="263" spans="1:8" ht="14.45" customHeight="1">
      <c r="A263" s="48"/>
      <c r="B263" s="155">
        <v>0.45</v>
      </c>
      <c r="C263" s="53" t="s">
        <v>105</v>
      </c>
      <c r="D263" s="68"/>
      <c r="E263" s="68"/>
      <c r="F263" s="68"/>
      <c r="G263" s="68"/>
      <c r="H263" s="68"/>
    </row>
    <row r="264" spans="1:8" ht="14.45" customHeight="1">
      <c r="A264" s="48"/>
      <c r="B264" s="87" t="s">
        <v>102</v>
      </c>
      <c r="C264" s="53" t="s">
        <v>29</v>
      </c>
      <c r="D264" s="12">
        <v>0</v>
      </c>
      <c r="E264" s="51">
        <v>21381</v>
      </c>
      <c r="F264" s="51">
        <v>21366</v>
      </c>
      <c r="G264" s="51">
        <v>21366</v>
      </c>
      <c r="H264" s="51">
        <v>25505</v>
      </c>
    </row>
    <row r="265" spans="1:8" ht="14.45" customHeight="1">
      <c r="A265" s="48"/>
      <c r="B265" s="87" t="s">
        <v>103</v>
      </c>
      <c r="C265" s="53" t="s">
        <v>31</v>
      </c>
      <c r="D265" s="12">
        <v>0</v>
      </c>
      <c r="E265" s="51">
        <v>90</v>
      </c>
      <c r="F265" s="51">
        <v>90</v>
      </c>
      <c r="G265" s="51">
        <v>90</v>
      </c>
      <c r="H265" s="51">
        <v>90</v>
      </c>
    </row>
    <row r="266" spans="1:8" ht="14.45" customHeight="1">
      <c r="A266" s="48"/>
      <c r="B266" s="87" t="s">
        <v>104</v>
      </c>
      <c r="C266" s="53" t="s">
        <v>33</v>
      </c>
      <c r="D266" s="10">
        <v>0</v>
      </c>
      <c r="E266" s="88">
        <v>2555</v>
      </c>
      <c r="F266" s="88">
        <v>1800</v>
      </c>
      <c r="G266" s="88">
        <v>1800</v>
      </c>
      <c r="H266" s="88">
        <v>1800</v>
      </c>
    </row>
    <row r="267" spans="1:8" ht="14.45" customHeight="1">
      <c r="A267" s="99" t="s">
        <v>24</v>
      </c>
      <c r="B267" s="158">
        <v>0.45</v>
      </c>
      <c r="C267" s="101" t="s">
        <v>105</v>
      </c>
      <c r="D267" s="10">
        <f t="shared" ref="D267:G267" si="57">SUM(D264:D266)</f>
        <v>0</v>
      </c>
      <c r="E267" s="88">
        <f t="shared" si="57"/>
        <v>24026</v>
      </c>
      <c r="F267" s="88">
        <f t="shared" si="57"/>
        <v>23256</v>
      </c>
      <c r="G267" s="88">
        <f t="shared" si="57"/>
        <v>23256</v>
      </c>
      <c r="H267" s="88">
        <v>27395</v>
      </c>
    </row>
    <row r="268" spans="1:8" ht="7.15" customHeight="1">
      <c r="A268" s="48"/>
      <c r="B268" s="155"/>
      <c r="C268" s="53"/>
      <c r="D268" s="76"/>
      <c r="E268" s="76"/>
      <c r="F268" s="76"/>
      <c r="G268" s="76"/>
      <c r="H268" s="76"/>
    </row>
    <row r="269" spans="1:8" ht="14.45" customHeight="1">
      <c r="A269" s="48"/>
      <c r="B269" s="155">
        <v>0.46</v>
      </c>
      <c r="C269" s="53" t="s">
        <v>106</v>
      </c>
      <c r="D269" s="47"/>
      <c r="F269" s="90"/>
      <c r="G269" s="90"/>
      <c r="H269" s="90"/>
    </row>
    <row r="270" spans="1:8" ht="14.45" customHeight="1">
      <c r="A270" s="48"/>
      <c r="B270" s="87" t="s">
        <v>107</v>
      </c>
      <c r="C270" s="53" t="s">
        <v>29</v>
      </c>
      <c r="D270" s="11">
        <v>0</v>
      </c>
      <c r="E270" s="103">
        <v>9171</v>
      </c>
      <c r="F270" s="103">
        <v>14498</v>
      </c>
      <c r="G270" s="103">
        <v>14498</v>
      </c>
      <c r="H270" s="103">
        <v>10022</v>
      </c>
    </row>
    <row r="271" spans="1:8" ht="14.45" customHeight="1">
      <c r="A271" s="48"/>
      <c r="B271" s="87" t="s">
        <v>108</v>
      </c>
      <c r="C271" s="53" t="s">
        <v>31</v>
      </c>
      <c r="D271" s="12">
        <v>0</v>
      </c>
      <c r="E271" s="51">
        <v>300</v>
      </c>
      <c r="F271" s="51">
        <v>250</v>
      </c>
      <c r="G271" s="51">
        <v>250</v>
      </c>
      <c r="H271" s="51">
        <v>250</v>
      </c>
    </row>
    <row r="272" spans="1:8" ht="14.45" customHeight="1">
      <c r="A272" s="48"/>
      <c r="B272" s="87" t="s">
        <v>109</v>
      </c>
      <c r="C272" s="53" t="s">
        <v>33</v>
      </c>
      <c r="D272" s="12">
        <v>0</v>
      </c>
      <c r="E272" s="51">
        <v>1910</v>
      </c>
      <c r="F272" s="51">
        <v>1910</v>
      </c>
      <c r="G272" s="51">
        <v>1910</v>
      </c>
      <c r="H272" s="51">
        <v>1910</v>
      </c>
    </row>
    <row r="273" spans="1:8" ht="14.45" customHeight="1">
      <c r="A273" s="48" t="s">
        <v>24</v>
      </c>
      <c r="B273" s="155">
        <v>0.46</v>
      </c>
      <c r="C273" s="53" t="s">
        <v>106</v>
      </c>
      <c r="D273" s="31">
        <f t="shared" ref="D273:G273" si="58">SUM(D270:D272)</f>
        <v>0</v>
      </c>
      <c r="E273" s="55">
        <f t="shared" si="58"/>
        <v>11381</v>
      </c>
      <c r="F273" s="55">
        <f t="shared" si="58"/>
        <v>16658</v>
      </c>
      <c r="G273" s="55">
        <f t="shared" si="58"/>
        <v>16658</v>
      </c>
      <c r="H273" s="55">
        <v>12182</v>
      </c>
    </row>
    <row r="274" spans="1:8" ht="12" customHeight="1">
      <c r="A274" s="48"/>
      <c r="B274" s="155"/>
      <c r="C274" s="53"/>
      <c r="D274" s="12"/>
      <c r="E274" s="51"/>
      <c r="F274" s="12"/>
      <c r="G274" s="12"/>
      <c r="H274" s="51"/>
    </row>
    <row r="275" spans="1:8" ht="14.45" customHeight="1">
      <c r="A275" s="48"/>
      <c r="B275" s="155">
        <v>0.47</v>
      </c>
      <c r="C275" s="53" t="s">
        <v>110</v>
      </c>
      <c r="D275" s="68"/>
      <c r="E275" s="68"/>
      <c r="F275" s="68"/>
      <c r="G275" s="68"/>
      <c r="H275" s="68"/>
    </row>
    <row r="276" spans="1:8" ht="14.45" customHeight="1">
      <c r="A276" s="48"/>
      <c r="B276" s="87" t="s">
        <v>111</v>
      </c>
      <c r="C276" s="53" t="s">
        <v>29</v>
      </c>
      <c r="D276" s="12">
        <v>0</v>
      </c>
      <c r="E276" s="51">
        <v>5671</v>
      </c>
      <c r="F276" s="51">
        <v>6922</v>
      </c>
      <c r="G276" s="51">
        <v>6922</v>
      </c>
      <c r="H276" s="51">
        <v>6857</v>
      </c>
    </row>
    <row r="277" spans="1:8" ht="14.45" customHeight="1">
      <c r="A277" s="48"/>
      <c r="B277" s="87" t="s">
        <v>112</v>
      </c>
      <c r="C277" s="53" t="s">
        <v>31</v>
      </c>
      <c r="D277" s="12">
        <v>0</v>
      </c>
      <c r="E277" s="51">
        <v>165</v>
      </c>
      <c r="F277" s="51">
        <v>90</v>
      </c>
      <c r="G277" s="51">
        <v>90</v>
      </c>
      <c r="H277" s="51">
        <v>200</v>
      </c>
    </row>
    <row r="278" spans="1:8" ht="14.45" customHeight="1">
      <c r="A278" s="48"/>
      <c r="B278" s="87" t="s">
        <v>113</v>
      </c>
      <c r="C278" s="53" t="s">
        <v>33</v>
      </c>
      <c r="D278" s="10">
        <v>0</v>
      </c>
      <c r="E278" s="88">
        <v>1101</v>
      </c>
      <c r="F278" s="88">
        <v>1100</v>
      </c>
      <c r="G278" s="88">
        <v>1100</v>
      </c>
      <c r="H278" s="88">
        <v>1500</v>
      </c>
    </row>
    <row r="279" spans="1:8" ht="14.45" customHeight="1">
      <c r="A279" s="48" t="s">
        <v>24</v>
      </c>
      <c r="B279" s="155">
        <v>0.47</v>
      </c>
      <c r="C279" s="53" t="s">
        <v>110</v>
      </c>
      <c r="D279" s="10">
        <f t="shared" ref="D279:G279" si="59">SUM(D276:D278)</f>
        <v>0</v>
      </c>
      <c r="E279" s="88">
        <f t="shared" si="59"/>
        <v>6937</v>
      </c>
      <c r="F279" s="88">
        <f t="shared" si="59"/>
        <v>8112</v>
      </c>
      <c r="G279" s="88">
        <f t="shared" si="59"/>
        <v>8112</v>
      </c>
      <c r="H279" s="88">
        <v>8557</v>
      </c>
    </row>
    <row r="280" spans="1:8" ht="12" customHeight="1">
      <c r="A280" s="48"/>
      <c r="B280" s="155"/>
      <c r="C280" s="53"/>
      <c r="D280" s="51"/>
      <c r="E280" s="76"/>
      <c r="F280" s="51"/>
      <c r="G280" s="51"/>
      <c r="H280" s="76"/>
    </row>
    <row r="281" spans="1:8" ht="14.45" customHeight="1">
      <c r="A281" s="48"/>
      <c r="B281" s="155">
        <v>0.48</v>
      </c>
      <c r="C281" s="53" t="s">
        <v>114</v>
      </c>
      <c r="D281" s="68"/>
      <c r="E281" s="68"/>
      <c r="F281" s="68"/>
      <c r="G281" s="68"/>
      <c r="H281" s="68"/>
    </row>
    <row r="282" spans="1:8" ht="14.45" customHeight="1">
      <c r="A282" s="48"/>
      <c r="B282" s="87" t="s">
        <v>115</v>
      </c>
      <c r="C282" s="53" t="s">
        <v>29</v>
      </c>
      <c r="D282" s="12">
        <v>0</v>
      </c>
      <c r="E282" s="51">
        <v>12319</v>
      </c>
      <c r="F282" s="51">
        <v>13087</v>
      </c>
      <c r="G282" s="51">
        <v>13087</v>
      </c>
      <c r="H282" s="51">
        <v>14202</v>
      </c>
    </row>
    <row r="283" spans="1:8" ht="14.45" customHeight="1">
      <c r="A283" s="48"/>
      <c r="B283" s="87" t="s">
        <v>116</v>
      </c>
      <c r="C283" s="53" t="s">
        <v>31</v>
      </c>
      <c r="D283" s="11">
        <v>0</v>
      </c>
      <c r="E283" s="103">
        <v>248</v>
      </c>
      <c r="F283" s="103">
        <v>200</v>
      </c>
      <c r="G283" s="103">
        <v>200</v>
      </c>
      <c r="H283" s="103">
        <v>200</v>
      </c>
    </row>
    <row r="284" spans="1:8" ht="14.45" customHeight="1">
      <c r="B284" s="104" t="s">
        <v>117</v>
      </c>
      <c r="C284" s="95" t="s">
        <v>33</v>
      </c>
      <c r="D284" s="11">
        <v>0</v>
      </c>
      <c r="E284" s="103">
        <v>2100</v>
      </c>
      <c r="F284" s="103">
        <v>2100</v>
      </c>
      <c r="G284" s="103">
        <v>2100</v>
      </c>
      <c r="H284" s="103">
        <v>2100</v>
      </c>
    </row>
    <row r="285" spans="1:8" ht="14.45" customHeight="1">
      <c r="A285" s="48" t="s">
        <v>24</v>
      </c>
      <c r="B285" s="155">
        <v>0.48</v>
      </c>
      <c r="C285" s="53" t="s">
        <v>114</v>
      </c>
      <c r="D285" s="31">
        <f t="shared" ref="D285:G285" si="60">SUM(D282:D284)</f>
        <v>0</v>
      </c>
      <c r="E285" s="55">
        <f t="shared" si="60"/>
        <v>14667</v>
      </c>
      <c r="F285" s="55">
        <f t="shared" si="60"/>
        <v>15387</v>
      </c>
      <c r="G285" s="55">
        <f t="shared" si="60"/>
        <v>15387</v>
      </c>
      <c r="H285" s="55">
        <v>16502</v>
      </c>
    </row>
    <row r="286" spans="1:8" ht="14.45" customHeight="1">
      <c r="A286" s="48" t="s">
        <v>24</v>
      </c>
      <c r="B286" s="151">
        <v>9.6000000000000002E-2</v>
      </c>
      <c r="C286" s="50" t="s">
        <v>101</v>
      </c>
      <c r="D286" s="10">
        <f t="shared" ref="D286:G286" si="61">D285+D279+D273+D267+D261</f>
        <v>0</v>
      </c>
      <c r="E286" s="88">
        <f t="shared" si="61"/>
        <v>86223</v>
      </c>
      <c r="F286" s="88">
        <f t="shared" si="61"/>
        <v>96106</v>
      </c>
      <c r="G286" s="88">
        <f t="shared" si="61"/>
        <v>96106</v>
      </c>
      <c r="H286" s="88">
        <v>95437</v>
      </c>
    </row>
    <row r="287" spans="1:8" ht="12" customHeight="1">
      <c r="A287" s="48"/>
      <c r="B287" s="151"/>
      <c r="C287" s="50"/>
      <c r="D287" s="12"/>
      <c r="E287" s="51"/>
      <c r="F287" s="12"/>
      <c r="G287" s="12"/>
      <c r="H287" s="51"/>
    </row>
    <row r="288" spans="1:8" ht="13.35" customHeight="1">
      <c r="A288" s="48"/>
      <c r="B288" s="151">
        <v>9.8000000000000004E-2</v>
      </c>
      <c r="C288" s="50" t="s">
        <v>252</v>
      </c>
      <c r="D288" s="12"/>
      <c r="E288" s="51"/>
      <c r="F288" s="12"/>
      <c r="G288" s="12"/>
      <c r="H288" s="51"/>
    </row>
    <row r="289" spans="1:8" ht="13.35" customHeight="1">
      <c r="A289" s="48"/>
      <c r="B289" s="155">
        <v>0.44</v>
      </c>
      <c r="C289" s="53" t="s">
        <v>27</v>
      </c>
      <c r="D289" s="12"/>
      <c r="E289" s="51"/>
      <c r="F289" s="12"/>
      <c r="G289" s="12"/>
      <c r="H289" s="51"/>
    </row>
    <row r="290" spans="1:8" ht="13.35" customHeight="1">
      <c r="A290" s="48"/>
      <c r="B290" s="87" t="s">
        <v>28</v>
      </c>
      <c r="C290" s="53" t="s">
        <v>29</v>
      </c>
      <c r="D290" s="12">
        <v>0</v>
      </c>
      <c r="E290" s="12">
        <v>0</v>
      </c>
      <c r="F290" s="51">
        <v>16000</v>
      </c>
      <c r="G290" s="51">
        <v>16000</v>
      </c>
      <c r="H290" s="51">
        <v>8253</v>
      </c>
    </row>
    <row r="291" spans="1:8" ht="13.35" customHeight="1">
      <c r="A291" s="48"/>
      <c r="B291" s="87" t="s">
        <v>30</v>
      </c>
      <c r="C291" s="53" t="s">
        <v>31</v>
      </c>
      <c r="D291" s="11">
        <v>0</v>
      </c>
      <c r="E291" s="11">
        <v>0</v>
      </c>
      <c r="F291" s="103">
        <v>300</v>
      </c>
      <c r="G291" s="103">
        <v>300</v>
      </c>
      <c r="H291" s="103">
        <v>900</v>
      </c>
    </row>
    <row r="292" spans="1:8" ht="13.35" customHeight="1">
      <c r="A292" s="48"/>
      <c r="B292" s="87" t="s">
        <v>32</v>
      </c>
      <c r="C292" s="53" t="s">
        <v>33</v>
      </c>
      <c r="D292" s="11">
        <v>0</v>
      </c>
      <c r="E292" s="11">
        <v>0</v>
      </c>
      <c r="F292" s="103">
        <v>900</v>
      </c>
      <c r="G292" s="103">
        <v>900</v>
      </c>
      <c r="H292" s="103">
        <v>300</v>
      </c>
    </row>
    <row r="293" spans="1:8" ht="13.35" customHeight="1">
      <c r="A293" s="48" t="s">
        <v>24</v>
      </c>
      <c r="B293" s="151">
        <v>9.8000000000000004E-2</v>
      </c>
      <c r="C293" s="50" t="s">
        <v>252</v>
      </c>
      <c r="D293" s="31">
        <f t="shared" ref="D293:G293" si="62">SUM(D290:D292)</f>
        <v>0</v>
      </c>
      <c r="E293" s="31">
        <f t="shared" si="62"/>
        <v>0</v>
      </c>
      <c r="F293" s="55">
        <f t="shared" si="62"/>
        <v>17200</v>
      </c>
      <c r="G293" s="55">
        <f t="shared" si="62"/>
        <v>17200</v>
      </c>
      <c r="H293" s="55">
        <v>9453</v>
      </c>
    </row>
    <row r="294" spans="1:8" ht="12" customHeight="1">
      <c r="A294" s="48"/>
      <c r="B294" s="151"/>
      <c r="C294" s="50"/>
      <c r="D294" s="12"/>
      <c r="E294" s="51"/>
      <c r="F294" s="12"/>
      <c r="G294" s="12"/>
      <c r="H294" s="51"/>
    </row>
    <row r="295" spans="1:8" ht="13.35" customHeight="1">
      <c r="A295" s="48"/>
      <c r="B295" s="159">
        <v>0.8</v>
      </c>
      <c r="C295" s="50" t="s">
        <v>133</v>
      </c>
      <c r="D295" s="160"/>
      <c r="E295" s="51"/>
      <c r="F295" s="51"/>
      <c r="G295" s="160"/>
      <c r="H295" s="51"/>
    </row>
    <row r="296" spans="1:8" ht="15" customHeight="1">
      <c r="A296" s="48"/>
      <c r="B296" s="86">
        <v>42</v>
      </c>
      <c r="C296" s="53" t="s">
        <v>217</v>
      </c>
      <c r="D296" s="12"/>
      <c r="E296" s="51"/>
      <c r="F296" s="12"/>
      <c r="G296" s="12"/>
      <c r="H296" s="51"/>
    </row>
    <row r="297" spans="1:8" ht="15" customHeight="1">
      <c r="A297" s="48"/>
      <c r="B297" s="161" t="s">
        <v>218</v>
      </c>
      <c r="C297" s="53" t="s">
        <v>35</v>
      </c>
      <c r="D297" s="12">
        <v>0</v>
      </c>
      <c r="E297" s="51">
        <v>2836</v>
      </c>
      <c r="F297" s="51">
        <v>3000</v>
      </c>
      <c r="G297" s="51">
        <v>3000</v>
      </c>
      <c r="H297" s="51">
        <v>3000</v>
      </c>
    </row>
    <row r="298" spans="1:8" ht="15" customHeight="1">
      <c r="A298" s="48" t="s">
        <v>24</v>
      </c>
      <c r="B298" s="86">
        <v>42</v>
      </c>
      <c r="C298" s="53" t="s">
        <v>217</v>
      </c>
      <c r="D298" s="31">
        <f t="shared" ref="D298:G298" si="63">D297</f>
        <v>0</v>
      </c>
      <c r="E298" s="55">
        <f t="shared" si="63"/>
        <v>2836</v>
      </c>
      <c r="F298" s="55">
        <f t="shared" si="63"/>
        <v>3000</v>
      </c>
      <c r="G298" s="55">
        <f t="shared" si="63"/>
        <v>3000</v>
      </c>
      <c r="H298" s="55">
        <v>3000</v>
      </c>
    </row>
    <row r="299" spans="1:8">
      <c r="A299" s="48"/>
      <c r="B299" s="86"/>
      <c r="C299" s="53"/>
      <c r="D299" s="12"/>
      <c r="E299" s="12"/>
      <c r="F299" s="162"/>
      <c r="G299" s="162"/>
      <c r="H299" s="51"/>
    </row>
    <row r="300" spans="1:8" ht="15" customHeight="1">
      <c r="A300" s="48"/>
      <c r="B300" s="86">
        <v>62</v>
      </c>
      <c r="C300" s="53" t="s">
        <v>224</v>
      </c>
      <c r="D300" s="12"/>
      <c r="E300" s="12"/>
      <c r="F300" s="162"/>
      <c r="G300" s="162"/>
      <c r="H300" s="51"/>
    </row>
    <row r="301" spans="1:8" ht="15" customHeight="1">
      <c r="A301" s="48"/>
      <c r="B301" s="86">
        <v>43</v>
      </c>
      <c r="C301" s="53" t="s">
        <v>235</v>
      </c>
      <c r="D301" s="12"/>
      <c r="E301" s="12"/>
      <c r="F301" s="162"/>
      <c r="G301" s="162"/>
      <c r="H301" s="51"/>
    </row>
    <row r="302" spans="1:8" ht="15" customHeight="1">
      <c r="A302" s="48"/>
      <c r="B302" s="86" t="s">
        <v>221</v>
      </c>
      <c r="C302" s="53" t="s">
        <v>219</v>
      </c>
      <c r="D302" s="51">
        <v>785</v>
      </c>
      <c r="E302" s="12">
        <v>0</v>
      </c>
      <c r="F302" s="12">
        <v>0</v>
      </c>
      <c r="G302" s="51">
        <v>4470</v>
      </c>
      <c r="H302" s="12">
        <v>0</v>
      </c>
    </row>
    <row r="303" spans="1:8" ht="15" customHeight="1">
      <c r="A303" s="99" t="s">
        <v>24</v>
      </c>
      <c r="B303" s="163">
        <v>43</v>
      </c>
      <c r="C303" s="101" t="s">
        <v>235</v>
      </c>
      <c r="D303" s="55">
        <f t="shared" ref="D303:G303" si="64">D302</f>
        <v>785</v>
      </c>
      <c r="E303" s="31">
        <f t="shared" si="64"/>
        <v>0</v>
      </c>
      <c r="F303" s="31">
        <f t="shared" si="64"/>
        <v>0</v>
      </c>
      <c r="G303" s="55">
        <f t="shared" si="64"/>
        <v>4470</v>
      </c>
      <c r="H303" s="31">
        <v>0</v>
      </c>
    </row>
    <row r="304" spans="1:8" ht="15" customHeight="1">
      <c r="A304" s="48" t="s">
        <v>24</v>
      </c>
      <c r="B304" s="86">
        <v>62</v>
      </c>
      <c r="C304" s="53" t="s">
        <v>234</v>
      </c>
      <c r="D304" s="88">
        <f t="shared" ref="D304:G304" si="65">D303</f>
        <v>785</v>
      </c>
      <c r="E304" s="10">
        <f t="shared" si="65"/>
        <v>0</v>
      </c>
      <c r="F304" s="10">
        <f t="shared" si="65"/>
        <v>0</v>
      </c>
      <c r="G304" s="88">
        <f t="shared" si="65"/>
        <v>4470</v>
      </c>
      <c r="H304" s="10">
        <v>0</v>
      </c>
    </row>
    <row r="305" spans="1:8" ht="15" customHeight="1">
      <c r="A305" s="48" t="s">
        <v>24</v>
      </c>
      <c r="B305" s="159">
        <v>0.8</v>
      </c>
      <c r="C305" s="50" t="s">
        <v>133</v>
      </c>
      <c r="D305" s="88">
        <f>D298+D302</f>
        <v>785</v>
      </c>
      <c r="E305" s="88">
        <f t="shared" ref="E305:G305" si="66">E298+E302</f>
        <v>2836</v>
      </c>
      <c r="F305" s="88">
        <f t="shared" si="66"/>
        <v>3000</v>
      </c>
      <c r="G305" s="88">
        <f t="shared" si="66"/>
        <v>7470</v>
      </c>
      <c r="H305" s="88">
        <v>3000</v>
      </c>
    </row>
    <row r="306" spans="1:8" ht="15" customHeight="1">
      <c r="A306" s="48" t="s">
        <v>24</v>
      </c>
      <c r="B306" s="49">
        <v>2054</v>
      </c>
      <c r="C306" s="50" t="s">
        <v>9</v>
      </c>
      <c r="D306" s="55">
        <f t="shared" ref="D306:G306" si="67">D286+D254+D305+D293</f>
        <v>785</v>
      </c>
      <c r="E306" s="55">
        <f t="shared" si="67"/>
        <v>147552</v>
      </c>
      <c r="F306" s="55">
        <f t="shared" si="67"/>
        <v>181510</v>
      </c>
      <c r="G306" s="55">
        <f t="shared" si="67"/>
        <v>185980</v>
      </c>
      <c r="H306" s="55">
        <v>164427</v>
      </c>
    </row>
    <row r="307" spans="1:8">
      <c r="A307" s="48"/>
      <c r="B307" s="49"/>
      <c r="C307" s="50"/>
      <c r="D307" s="12"/>
      <c r="E307" s="51"/>
      <c r="F307" s="12"/>
      <c r="G307" s="12"/>
      <c r="H307" s="51"/>
    </row>
    <row r="308" spans="1:8" ht="15" customHeight="1">
      <c r="A308" s="48" t="s">
        <v>26</v>
      </c>
      <c r="B308" s="49">
        <v>2071</v>
      </c>
      <c r="C308" s="50" t="s">
        <v>11</v>
      </c>
      <c r="D308" s="90"/>
      <c r="E308" s="90"/>
      <c r="F308" s="90"/>
      <c r="G308" s="90"/>
      <c r="H308" s="90"/>
    </row>
    <row r="309" spans="1:8" ht="15" customHeight="1">
      <c r="B309" s="94">
        <v>1</v>
      </c>
      <c r="C309" s="95" t="s">
        <v>127</v>
      </c>
      <c r="D309" s="90"/>
      <c r="E309" s="90"/>
      <c r="F309" s="90"/>
      <c r="G309" s="90"/>
      <c r="H309" s="90"/>
    </row>
    <row r="310" spans="1:8" ht="15" customHeight="1">
      <c r="B310" s="164">
        <v>1.101</v>
      </c>
      <c r="C310" s="97" t="s">
        <v>245</v>
      </c>
      <c r="D310" s="90"/>
      <c r="E310" s="90"/>
      <c r="F310" s="90"/>
      <c r="G310" s="90"/>
      <c r="H310" s="90"/>
    </row>
    <row r="311" spans="1:8" ht="15" customHeight="1">
      <c r="A311" s="48"/>
      <c r="B311" s="87" t="s">
        <v>46</v>
      </c>
      <c r="C311" s="53" t="s">
        <v>246</v>
      </c>
      <c r="D311" s="10">
        <v>0</v>
      </c>
      <c r="E311" s="88">
        <v>1751821</v>
      </c>
      <c r="F311" s="88">
        <v>2050000</v>
      </c>
      <c r="G311" s="88">
        <v>2050000</v>
      </c>
      <c r="H311" s="88">
        <v>2450000</v>
      </c>
    </row>
    <row r="312" spans="1:8" ht="15" customHeight="1">
      <c r="A312" s="48" t="s">
        <v>24</v>
      </c>
      <c r="B312" s="164">
        <v>1.101</v>
      </c>
      <c r="C312" s="97" t="s">
        <v>245</v>
      </c>
      <c r="D312" s="10">
        <f t="shared" ref="D312:G312" si="68">D311</f>
        <v>0</v>
      </c>
      <c r="E312" s="88">
        <f t="shared" si="68"/>
        <v>1751821</v>
      </c>
      <c r="F312" s="88">
        <f t="shared" si="68"/>
        <v>2050000</v>
      </c>
      <c r="G312" s="88">
        <f t="shared" si="68"/>
        <v>2050000</v>
      </c>
      <c r="H312" s="88">
        <v>2450000</v>
      </c>
    </row>
    <row r="313" spans="1:8">
      <c r="A313" s="48"/>
      <c r="B313" s="87"/>
      <c r="C313" s="53"/>
      <c r="D313" s="76"/>
      <c r="E313" s="76"/>
      <c r="F313" s="76"/>
      <c r="G313" s="76"/>
      <c r="H313" s="76"/>
    </row>
    <row r="314" spans="1:8" ht="15" customHeight="1">
      <c r="A314" s="48"/>
      <c r="B314" s="165">
        <v>1.1020000000000001</v>
      </c>
      <c r="C314" s="50" t="s">
        <v>118</v>
      </c>
      <c r="D314" s="76"/>
      <c r="E314" s="76"/>
      <c r="F314" s="76"/>
      <c r="G314" s="76"/>
      <c r="H314" s="76"/>
    </row>
    <row r="315" spans="1:8" ht="15" customHeight="1">
      <c r="A315" s="48"/>
      <c r="B315" s="87" t="s">
        <v>119</v>
      </c>
      <c r="C315" s="53" t="s">
        <v>120</v>
      </c>
      <c r="D315" s="10">
        <v>0</v>
      </c>
      <c r="E315" s="88">
        <v>424603</v>
      </c>
      <c r="F315" s="88">
        <v>520000</v>
      </c>
      <c r="G315" s="88">
        <v>520000</v>
      </c>
      <c r="H315" s="88">
        <v>630000</v>
      </c>
    </row>
    <row r="316" spans="1:8" ht="15" customHeight="1">
      <c r="A316" s="48" t="s">
        <v>24</v>
      </c>
      <c r="B316" s="165">
        <v>1.1020000000000001</v>
      </c>
      <c r="C316" s="50" t="s">
        <v>118</v>
      </c>
      <c r="D316" s="10">
        <f t="shared" ref="D316:G316" si="69">D315</f>
        <v>0</v>
      </c>
      <c r="E316" s="88">
        <f t="shared" si="69"/>
        <v>424603</v>
      </c>
      <c r="F316" s="88">
        <f t="shared" si="69"/>
        <v>520000</v>
      </c>
      <c r="G316" s="88">
        <f t="shared" si="69"/>
        <v>520000</v>
      </c>
      <c r="H316" s="88">
        <v>630000</v>
      </c>
    </row>
    <row r="317" spans="1:8">
      <c r="A317" s="48"/>
      <c r="B317" s="165"/>
      <c r="C317" s="50"/>
      <c r="D317" s="52"/>
      <c r="E317" s="76"/>
      <c r="F317" s="52"/>
      <c r="G317" s="52"/>
      <c r="H317" s="76"/>
    </row>
    <row r="318" spans="1:8">
      <c r="A318" s="48"/>
      <c r="B318" s="165">
        <v>1.1040000000000001</v>
      </c>
      <c r="C318" s="50" t="s">
        <v>121</v>
      </c>
      <c r="D318" s="52"/>
      <c r="E318" s="76"/>
      <c r="F318" s="76"/>
      <c r="G318" s="76"/>
      <c r="H318" s="76"/>
    </row>
    <row r="319" spans="1:8">
      <c r="A319" s="48"/>
      <c r="B319" s="86">
        <v>60</v>
      </c>
      <c r="C319" s="53" t="s">
        <v>122</v>
      </c>
      <c r="D319" s="76"/>
      <c r="E319" s="76"/>
      <c r="F319" s="76"/>
      <c r="G319" s="76"/>
      <c r="H319" s="76"/>
    </row>
    <row r="320" spans="1:8">
      <c r="A320" s="48"/>
      <c r="B320" s="87" t="s">
        <v>123</v>
      </c>
      <c r="C320" s="53" t="s">
        <v>120</v>
      </c>
      <c r="D320" s="12">
        <v>0</v>
      </c>
      <c r="E320" s="51">
        <v>809423</v>
      </c>
      <c r="F320" s="51">
        <v>900000</v>
      </c>
      <c r="G320" s="51">
        <v>900000</v>
      </c>
      <c r="H320" s="51">
        <v>1000000</v>
      </c>
    </row>
    <row r="321" spans="1:8" ht="14.1" customHeight="1">
      <c r="A321" s="48" t="s">
        <v>24</v>
      </c>
      <c r="B321" s="165">
        <v>1.1040000000000001</v>
      </c>
      <c r="C321" s="50" t="s">
        <v>121</v>
      </c>
      <c r="D321" s="31">
        <f t="shared" ref="D321:G321" si="70">D320</f>
        <v>0</v>
      </c>
      <c r="E321" s="55">
        <f t="shared" si="70"/>
        <v>809423</v>
      </c>
      <c r="F321" s="55">
        <f t="shared" si="70"/>
        <v>900000</v>
      </c>
      <c r="G321" s="55">
        <f t="shared" si="70"/>
        <v>900000</v>
      </c>
      <c r="H321" s="55">
        <v>1000000</v>
      </c>
    </row>
    <row r="322" spans="1:8">
      <c r="A322" s="48"/>
      <c r="B322" s="87"/>
      <c r="C322" s="53"/>
      <c r="D322" s="47"/>
      <c r="F322" s="102"/>
      <c r="G322" s="102"/>
      <c r="H322" s="102"/>
    </row>
    <row r="323" spans="1:8" ht="14.1" customHeight="1">
      <c r="A323" s="48"/>
      <c r="B323" s="165">
        <v>1.105</v>
      </c>
      <c r="C323" s="50" t="s">
        <v>124</v>
      </c>
      <c r="D323" s="76"/>
      <c r="E323" s="76"/>
      <c r="F323" s="76"/>
      <c r="G323" s="76"/>
      <c r="H323" s="76"/>
    </row>
    <row r="324" spans="1:8" ht="14.1" customHeight="1">
      <c r="A324" s="48"/>
      <c r="B324" s="87" t="s">
        <v>119</v>
      </c>
      <c r="C324" s="53" t="s">
        <v>120</v>
      </c>
      <c r="D324" s="12">
        <v>0</v>
      </c>
      <c r="E324" s="51">
        <v>565944</v>
      </c>
      <c r="F324" s="51">
        <v>750000</v>
      </c>
      <c r="G324" s="51">
        <v>750000</v>
      </c>
      <c r="H324" s="51">
        <v>900000</v>
      </c>
    </row>
    <row r="325" spans="1:8" ht="14.1" customHeight="1">
      <c r="A325" s="48" t="s">
        <v>24</v>
      </c>
      <c r="B325" s="165">
        <v>1.105</v>
      </c>
      <c r="C325" s="50" t="s">
        <v>124</v>
      </c>
      <c r="D325" s="31">
        <f t="shared" ref="D325:G325" si="71">D324</f>
        <v>0</v>
      </c>
      <c r="E325" s="55">
        <f t="shared" si="71"/>
        <v>565944</v>
      </c>
      <c r="F325" s="55">
        <f t="shared" si="71"/>
        <v>750000</v>
      </c>
      <c r="G325" s="55">
        <f t="shared" si="71"/>
        <v>750000</v>
      </c>
      <c r="H325" s="55">
        <v>900000</v>
      </c>
    </row>
    <row r="326" spans="1:8">
      <c r="A326" s="48"/>
      <c r="B326" s="87"/>
      <c r="C326" s="53"/>
      <c r="D326" s="102"/>
      <c r="E326" s="102"/>
      <c r="F326" s="102"/>
      <c r="G326" s="102"/>
      <c r="H326" s="102"/>
    </row>
    <row r="327" spans="1:8" ht="14.1" customHeight="1">
      <c r="A327" s="48"/>
      <c r="B327" s="165">
        <v>1.115</v>
      </c>
      <c r="C327" s="50" t="s">
        <v>125</v>
      </c>
      <c r="D327" s="102"/>
      <c r="E327" s="102"/>
      <c r="F327" s="102"/>
      <c r="G327" s="102"/>
      <c r="H327" s="102"/>
    </row>
    <row r="328" spans="1:8" ht="14.1" customHeight="1">
      <c r="A328" s="48"/>
      <c r="B328" s="87" t="s">
        <v>126</v>
      </c>
      <c r="C328" s="53" t="s">
        <v>194</v>
      </c>
      <c r="D328" s="11">
        <v>0</v>
      </c>
      <c r="E328" s="103">
        <v>560093</v>
      </c>
      <c r="F328" s="103">
        <v>750000</v>
      </c>
      <c r="G328" s="103">
        <v>750000</v>
      </c>
      <c r="H328" s="103">
        <v>900000</v>
      </c>
    </row>
    <row r="329" spans="1:8" ht="14.1" customHeight="1">
      <c r="A329" s="48" t="s">
        <v>24</v>
      </c>
      <c r="B329" s="165">
        <v>1.115</v>
      </c>
      <c r="C329" s="50" t="s">
        <v>125</v>
      </c>
      <c r="D329" s="31">
        <f t="shared" ref="D329:G329" si="72">D328</f>
        <v>0</v>
      </c>
      <c r="E329" s="55">
        <f t="shared" si="72"/>
        <v>560093</v>
      </c>
      <c r="F329" s="55">
        <f t="shared" si="72"/>
        <v>750000</v>
      </c>
      <c r="G329" s="55">
        <f t="shared" si="72"/>
        <v>750000</v>
      </c>
      <c r="H329" s="55">
        <v>900000</v>
      </c>
    </row>
    <row r="330" spans="1:8">
      <c r="B330" s="165"/>
      <c r="C330" s="50"/>
      <c r="D330" s="47"/>
      <c r="F330" s="153"/>
      <c r="G330" s="153"/>
      <c r="H330" s="153"/>
    </row>
    <row r="331" spans="1:8" s="2" customFormat="1" ht="25.5">
      <c r="A331" s="48"/>
      <c r="B331" s="165">
        <v>1.117</v>
      </c>
      <c r="C331" s="50" t="s">
        <v>173</v>
      </c>
      <c r="D331" s="76"/>
      <c r="E331" s="76"/>
      <c r="F331" s="76"/>
      <c r="G331" s="76"/>
      <c r="H331" s="76"/>
    </row>
    <row r="332" spans="1:8" ht="25.5">
      <c r="A332" s="48"/>
      <c r="B332" s="87" t="s">
        <v>174</v>
      </c>
      <c r="C332" s="276" t="s">
        <v>280</v>
      </c>
      <c r="D332" s="10">
        <v>0</v>
      </c>
      <c r="E332" s="88">
        <v>330677</v>
      </c>
      <c r="F332" s="88">
        <v>425000</v>
      </c>
      <c r="G332" s="88">
        <v>425000</v>
      </c>
      <c r="H332" s="88">
        <v>500000</v>
      </c>
    </row>
    <row r="333" spans="1:8" ht="25.5">
      <c r="A333" s="48" t="s">
        <v>24</v>
      </c>
      <c r="B333" s="165">
        <v>1.117</v>
      </c>
      <c r="C333" s="50" t="s">
        <v>173</v>
      </c>
      <c r="D333" s="10">
        <f t="shared" ref="D333:G333" si="73">D332</f>
        <v>0</v>
      </c>
      <c r="E333" s="88">
        <f t="shared" si="73"/>
        <v>330677</v>
      </c>
      <c r="F333" s="88">
        <f t="shared" si="73"/>
        <v>425000</v>
      </c>
      <c r="G333" s="88">
        <f t="shared" si="73"/>
        <v>425000</v>
      </c>
      <c r="H333" s="88">
        <v>500000</v>
      </c>
    </row>
    <row r="334" spans="1:8" ht="15" customHeight="1">
      <c r="A334" s="48" t="s">
        <v>24</v>
      </c>
      <c r="B334" s="91">
        <v>1</v>
      </c>
      <c r="C334" s="53" t="s">
        <v>127</v>
      </c>
      <c r="D334" s="31">
        <f t="shared" ref="D334:G334" si="74">D329+D325+D321+D316+D312+D333</f>
        <v>0</v>
      </c>
      <c r="E334" s="55">
        <f t="shared" si="74"/>
        <v>4442561</v>
      </c>
      <c r="F334" s="55">
        <f t="shared" si="74"/>
        <v>5395000</v>
      </c>
      <c r="G334" s="55">
        <f t="shared" si="74"/>
        <v>5395000</v>
      </c>
      <c r="H334" s="55">
        <v>6380000</v>
      </c>
    </row>
    <row r="335" spans="1:8" ht="15" customHeight="1">
      <c r="A335" s="99" t="s">
        <v>24</v>
      </c>
      <c r="B335" s="105">
        <v>2071</v>
      </c>
      <c r="C335" s="106" t="s">
        <v>11</v>
      </c>
      <c r="D335" s="31">
        <f t="shared" ref="D335:G335" si="75">D334</f>
        <v>0</v>
      </c>
      <c r="E335" s="55">
        <f t="shared" si="75"/>
        <v>4442561</v>
      </c>
      <c r="F335" s="55">
        <f t="shared" si="75"/>
        <v>5395000</v>
      </c>
      <c r="G335" s="55">
        <f t="shared" si="75"/>
        <v>5395000</v>
      </c>
      <c r="H335" s="55">
        <v>6380000</v>
      </c>
    </row>
    <row r="336" spans="1:8" ht="7.9" customHeight="1">
      <c r="A336" s="48"/>
      <c r="B336" s="49"/>
      <c r="C336" s="53"/>
      <c r="D336" s="76"/>
      <c r="E336" s="76"/>
      <c r="F336" s="76"/>
      <c r="G336" s="76"/>
      <c r="H336" s="76"/>
    </row>
    <row r="337" spans="1:8" ht="15" customHeight="1">
      <c r="A337" s="48" t="s">
        <v>26</v>
      </c>
      <c r="B337" s="49">
        <v>2075</v>
      </c>
      <c r="C337" s="50" t="s">
        <v>12</v>
      </c>
      <c r="D337" s="90"/>
      <c r="E337" s="90"/>
      <c r="F337" s="90"/>
      <c r="G337" s="90"/>
      <c r="H337" s="90"/>
    </row>
    <row r="338" spans="1:8" ht="15" customHeight="1">
      <c r="B338" s="85">
        <v>0.10299999999999999</v>
      </c>
      <c r="C338" s="50" t="s">
        <v>128</v>
      </c>
      <c r="D338" s="90"/>
      <c r="E338" s="90"/>
      <c r="F338" s="90"/>
      <c r="G338" s="90"/>
      <c r="H338" s="90"/>
    </row>
    <row r="339" spans="1:8" ht="15" customHeight="1">
      <c r="B339" s="166">
        <v>10</v>
      </c>
      <c r="C339" s="95" t="s">
        <v>86</v>
      </c>
      <c r="D339" s="90"/>
      <c r="E339" s="90"/>
      <c r="F339" s="90"/>
      <c r="G339" s="90"/>
      <c r="H339" s="90"/>
    </row>
    <row r="340" spans="1:8" ht="15" customHeight="1">
      <c r="A340" s="48"/>
      <c r="B340" s="87" t="s">
        <v>87</v>
      </c>
      <c r="C340" s="53" t="s">
        <v>29</v>
      </c>
      <c r="D340" s="12">
        <v>0</v>
      </c>
      <c r="E340" s="51">
        <v>12819</v>
      </c>
      <c r="F340" s="51">
        <v>13800</v>
      </c>
      <c r="G340" s="51">
        <v>13800</v>
      </c>
      <c r="H340" s="51">
        <v>15197</v>
      </c>
    </row>
    <row r="341" spans="1:8" ht="15" customHeight="1">
      <c r="A341" s="48"/>
      <c r="B341" s="87" t="s">
        <v>88</v>
      </c>
      <c r="C341" s="53" t="s">
        <v>31</v>
      </c>
      <c r="D341" s="12">
        <v>0</v>
      </c>
      <c r="E341" s="51">
        <v>151</v>
      </c>
      <c r="F341" s="51">
        <v>500</v>
      </c>
      <c r="G341" s="51">
        <v>500</v>
      </c>
      <c r="H341" s="51">
        <v>500</v>
      </c>
    </row>
    <row r="342" spans="1:8" ht="15" customHeight="1">
      <c r="A342" s="48"/>
      <c r="B342" s="87" t="s">
        <v>89</v>
      </c>
      <c r="C342" s="53" t="s">
        <v>208</v>
      </c>
      <c r="D342" s="12">
        <v>0</v>
      </c>
      <c r="E342" s="51">
        <v>1849</v>
      </c>
      <c r="F342" s="51">
        <v>1500</v>
      </c>
      <c r="G342" s="51">
        <v>1500</v>
      </c>
      <c r="H342" s="51">
        <v>2000</v>
      </c>
    </row>
    <row r="343" spans="1:8" ht="15" customHeight="1">
      <c r="A343" s="48"/>
      <c r="B343" s="87" t="s">
        <v>129</v>
      </c>
      <c r="C343" s="53" t="s">
        <v>130</v>
      </c>
      <c r="D343" s="12">
        <v>0</v>
      </c>
      <c r="E343" s="51">
        <v>220</v>
      </c>
      <c r="F343" s="12">
        <v>0</v>
      </c>
      <c r="G343" s="12">
        <v>0</v>
      </c>
      <c r="H343" s="12">
        <v>0</v>
      </c>
    </row>
    <row r="344" spans="1:8" ht="15" customHeight="1">
      <c r="A344" s="48" t="s">
        <v>24</v>
      </c>
      <c r="B344" s="60">
        <v>10</v>
      </c>
      <c r="C344" s="53" t="s">
        <v>86</v>
      </c>
      <c r="D344" s="31">
        <f t="shared" ref="D344:G344" si="76">SUM(D340:D343)</f>
        <v>0</v>
      </c>
      <c r="E344" s="55">
        <f t="shared" si="76"/>
        <v>15039</v>
      </c>
      <c r="F344" s="55">
        <f t="shared" si="76"/>
        <v>15800</v>
      </c>
      <c r="G344" s="55">
        <f t="shared" si="76"/>
        <v>15800</v>
      </c>
      <c r="H344" s="55">
        <v>17697</v>
      </c>
    </row>
    <row r="345" spans="1:8" ht="15" customHeight="1">
      <c r="A345" s="48" t="s">
        <v>24</v>
      </c>
      <c r="B345" s="85">
        <v>0.10299999999999999</v>
      </c>
      <c r="C345" s="50" t="s">
        <v>128</v>
      </c>
      <c r="D345" s="31">
        <f t="shared" ref="D345:G345" si="77">D344</f>
        <v>0</v>
      </c>
      <c r="E345" s="55">
        <f t="shared" si="77"/>
        <v>15039</v>
      </c>
      <c r="F345" s="55">
        <f t="shared" si="77"/>
        <v>15800</v>
      </c>
      <c r="G345" s="55">
        <f t="shared" si="77"/>
        <v>15800</v>
      </c>
      <c r="H345" s="55">
        <v>17697</v>
      </c>
    </row>
    <row r="346" spans="1:8">
      <c r="A346" s="48"/>
      <c r="B346" s="85"/>
      <c r="C346" s="50"/>
      <c r="D346" s="51"/>
      <c r="E346" s="76"/>
      <c r="F346" s="51"/>
      <c r="G346" s="51"/>
      <c r="H346" s="76"/>
    </row>
    <row r="347" spans="1:8" ht="25.5">
      <c r="A347" s="48"/>
      <c r="B347" s="85">
        <v>0.104</v>
      </c>
      <c r="C347" s="50" t="s">
        <v>200</v>
      </c>
      <c r="D347" s="68"/>
      <c r="E347" s="68"/>
      <c r="F347" s="68"/>
      <c r="G347" s="68"/>
      <c r="H347" s="68"/>
    </row>
    <row r="348" spans="1:8" ht="15" customHeight="1">
      <c r="A348" s="48"/>
      <c r="B348" s="87" t="s">
        <v>49</v>
      </c>
      <c r="C348" s="92" t="s">
        <v>253</v>
      </c>
      <c r="D348" s="10">
        <v>0</v>
      </c>
      <c r="E348" s="10">
        <v>0</v>
      </c>
      <c r="F348" s="88">
        <v>9</v>
      </c>
      <c r="G348" s="88">
        <v>9</v>
      </c>
      <c r="H348" s="88">
        <v>1</v>
      </c>
    </row>
    <row r="349" spans="1:8" ht="29.1" customHeight="1">
      <c r="A349" s="48" t="s">
        <v>24</v>
      </c>
      <c r="B349" s="85">
        <v>0.104</v>
      </c>
      <c r="C349" s="50" t="s">
        <v>132</v>
      </c>
      <c r="D349" s="10">
        <f>D348</f>
        <v>0</v>
      </c>
      <c r="E349" s="10">
        <f t="shared" ref="E349:G349" si="78">E348</f>
        <v>0</v>
      </c>
      <c r="F349" s="88">
        <f t="shared" si="78"/>
        <v>9</v>
      </c>
      <c r="G349" s="88">
        <f t="shared" si="78"/>
        <v>9</v>
      </c>
      <c r="H349" s="88">
        <v>1</v>
      </c>
    </row>
    <row r="350" spans="1:8">
      <c r="A350" s="48"/>
      <c r="B350" s="60"/>
      <c r="C350" s="50"/>
      <c r="D350" s="102"/>
      <c r="E350" s="102"/>
      <c r="F350" s="102"/>
      <c r="G350" s="102"/>
      <c r="H350" s="102"/>
    </row>
    <row r="351" spans="1:8" ht="15.2" customHeight="1">
      <c r="A351" s="48"/>
      <c r="B351" s="85">
        <v>0.79700000000000004</v>
      </c>
      <c r="C351" s="50" t="s">
        <v>166</v>
      </c>
      <c r="D351" s="102"/>
      <c r="E351" s="102"/>
      <c r="F351" s="102"/>
      <c r="G351" s="102"/>
      <c r="H351" s="102"/>
    </row>
    <row r="352" spans="1:8" s="4" customFormat="1" ht="15.2" customHeight="1">
      <c r="A352" s="48"/>
      <c r="B352" s="167">
        <v>60</v>
      </c>
      <c r="C352" s="168" t="s">
        <v>167</v>
      </c>
      <c r="D352" s="102"/>
      <c r="E352" s="102"/>
      <c r="F352" s="102"/>
      <c r="G352" s="102"/>
      <c r="H352" s="102"/>
    </row>
    <row r="353" spans="1:8" s="4" customFormat="1" ht="15.2" customHeight="1">
      <c r="A353" s="48"/>
      <c r="B353" s="118" t="s">
        <v>53</v>
      </c>
      <c r="C353" s="116" t="s">
        <v>168</v>
      </c>
      <c r="D353" s="12">
        <v>0</v>
      </c>
      <c r="E353" s="121">
        <v>20000</v>
      </c>
      <c r="F353" s="121">
        <v>20000</v>
      </c>
      <c r="G353" s="121">
        <v>20000</v>
      </c>
      <c r="H353" s="121">
        <v>20000</v>
      </c>
    </row>
    <row r="354" spans="1:8" s="4" customFormat="1" ht="9" customHeight="1">
      <c r="A354" s="48"/>
      <c r="B354" s="118"/>
      <c r="C354" s="116"/>
      <c r="D354" s="12"/>
      <c r="E354" s="121"/>
      <c r="F354" s="121"/>
      <c r="G354" s="121"/>
      <c r="H354" s="121"/>
    </row>
    <row r="355" spans="1:8" s="4" customFormat="1" ht="15.2" customHeight="1">
      <c r="A355" s="48"/>
      <c r="B355" s="60">
        <v>61</v>
      </c>
      <c r="C355" s="54" t="s">
        <v>267</v>
      </c>
      <c r="D355" s="12"/>
      <c r="E355" s="51"/>
      <c r="F355" s="51"/>
      <c r="G355" s="12"/>
      <c r="H355" s="51"/>
    </row>
    <row r="356" spans="1:8" s="4" customFormat="1" ht="15.2" customHeight="1">
      <c r="A356" s="48"/>
      <c r="B356" s="169" t="s">
        <v>268</v>
      </c>
      <c r="C356" s="54" t="s">
        <v>283</v>
      </c>
      <c r="D356" s="10">
        <v>0</v>
      </c>
      <c r="E356" s="10">
        <v>0</v>
      </c>
      <c r="F356" s="10">
        <v>0</v>
      </c>
      <c r="G356" s="10">
        <v>0</v>
      </c>
      <c r="H356" s="88">
        <v>150000</v>
      </c>
    </row>
    <row r="357" spans="1:8" s="4" customFormat="1" ht="15.2" customHeight="1">
      <c r="A357" s="48" t="s">
        <v>24</v>
      </c>
      <c r="B357" s="85">
        <v>0.79700000000000004</v>
      </c>
      <c r="C357" s="50" t="s">
        <v>166</v>
      </c>
      <c r="D357" s="10">
        <f t="shared" ref="D357:G357" si="79">D353+D356</f>
        <v>0</v>
      </c>
      <c r="E357" s="88">
        <f t="shared" si="79"/>
        <v>20000</v>
      </c>
      <c r="F357" s="88">
        <f t="shared" si="79"/>
        <v>20000</v>
      </c>
      <c r="G357" s="88">
        <f t="shared" si="79"/>
        <v>20000</v>
      </c>
      <c r="H357" s="88">
        <v>170000</v>
      </c>
    </row>
    <row r="358" spans="1:8" s="4" customFormat="1">
      <c r="A358" s="48"/>
      <c r="B358" s="85"/>
      <c r="C358" s="50"/>
      <c r="D358" s="76"/>
      <c r="E358" s="76"/>
      <c r="F358" s="76"/>
      <c r="G358" s="76"/>
      <c r="H358" s="76"/>
    </row>
    <row r="359" spans="1:8" s="4" customFormat="1" ht="15.2" customHeight="1">
      <c r="A359" s="48"/>
      <c r="B359" s="159">
        <v>0.8</v>
      </c>
      <c r="C359" s="50" t="s">
        <v>133</v>
      </c>
      <c r="D359" s="90"/>
      <c r="E359" s="90"/>
      <c r="F359" s="90"/>
      <c r="G359" s="90"/>
      <c r="H359" s="90"/>
    </row>
    <row r="360" spans="1:8" ht="15.2" customHeight="1">
      <c r="A360" s="48"/>
      <c r="B360" s="87" t="s">
        <v>134</v>
      </c>
      <c r="C360" s="95" t="s">
        <v>247</v>
      </c>
      <c r="D360" s="11">
        <v>0</v>
      </c>
      <c r="E360" s="103">
        <v>113879</v>
      </c>
      <c r="F360" s="103">
        <v>419710</v>
      </c>
      <c r="G360" s="103">
        <v>210028</v>
      </c>
      <c r="H360" s="103">
        <v>1426137</v>
      </c>
    </row>
    <row r="361" spans="1:8" ht="15.2" customHeight="1">
      <c r="A361" s="48" t="s">
        <v>24</v>
      </c>
      <c r="B361" s="159">
        <v>0.8</v>
      </c>
      <c r="C361" s="50" t="s">
        <v>133</v>
      </c>
      <c r="D361" s="31">
        <f t="shared" ref="D361:G361" si="80">SUM(D360:D360)</f>
        <v>0</v>
      </c>
      <c r="E361" s="55">
        <f t="shared" si="80"/>
        <v>113879</v>
      </c>
      <c r="F361" s="55">
        <f t="shared" si="80"/>
        <v>419710</v>
      </c>
      <c r="G361" s="55">
        <f t="shared" si="80"/>
        <v>210028</v>
      </c>
      <c r="H361" s="55">
        <v>1426137</v>
      </c>
    </row>
    <row r="362" spans="1:8" ht="15.2" customHeight="1">
      <c r="A362" s="48" t="s">
        <v>24</v>
      </c>
      <c r="B362" s="49">
        <v>2075</v>
      </c>
      <c r="C362" s="50" t="s">
        <v>12</v>
      </c>
      <c r="D362" s="31">
        <f t="shared" ref="D362:G362" si="81">D361+D349+D345+D357</f>
        <v>0</v>
      </c>
      <c r="E362" s="55">
        <f t="shared" si="81"/>
        <v>148918</v>
      </c>
      <c r="F362" s="55">
        <f t="shared" si="81"/>
        <v>455519</v>
      </c>
      <c r="G362" s="55">
        <f t="shared" si="81"/>
        <v>245837</v>
      </c>
      <c r="H362" s="55">
        <v>1613835</v>
      </c>
    </row>
    <row r="363" spans="1:8">
      <c r="A363" s="48"/>
      <c r="B363" s="49"/>
      <c r="C363" s="53"/>
      <c r="D363" s="76"/>
      <c r="E363" s="76"/>
      <c r="F363" s="76"/>
      <c r="G363" s="76"/>
      <c r="H363" s="76"/>
    </row>
    <row r="364" spans="1:8" ht="15" customHeight="1">
      <c r="A364" s="48" t="s">
        <v>26</v>
      </c>
      <c r="B364" s="49">
        <v>2235</v>
      </c>
      <c r="C364" s="97" t="s">
        <v>13</v>
      </c>
      <c r="D364" s="76"/>
      <c r="E364" s="76"/>
      <c r="F364" s="76"/>
      <c r="G364" s="76"/>
      <c r="H364" s="76"/>
    </row>
    <row r="365" spans="1:8" ht="15" customHeight="1">
      <c r="B365" s="60">
        <v>60</v>
      </c>
      <c r="C365" s="95" t="s">
        <v>278</v>
      </c>
      <c r="D365" s="76"/>
      <c r="E365" s="76"/>
      <c r="F365" s="76"/>
      <c r="G365" s="76"/>
      <c r="H365" s="76"/>
    </row>
    <row r="366" spans="1:8" ht="15" customHeight="1">
      <c r="B366" s="159">
        <v>60.103999999999999</v>
      </c>
      <c r="C366" s="97" t="s">
        <v>136</v>
      </c>
      <c r="D366" s="76"/>
      <c r="E366" s="76"/>
      <c r="F366" s="76"/>
      <c r="G366" s="76"/>
      <c r="H366" s="76"/>
    </row>
    <row r="367" spans="1:8" ht="15" customHeight="1">
      <c r="A367" s="48"/>
      <c r="B367" s="60">
        <v>10</v>
      </c>
      <c r="C367" s="53" t="s">
        <v>86</v>
      </c>
      <c r="D367" s="76"/>
      <c r="E367" s="76"/>
      <c r="F367" s="76"/>
      <c r="G367" s="76"/>
      <c r="H367" s="76"/>
    </row>
    <row r="368" spans="1:8" ht="15" customHeight="1">
      <c r="A368" s="99"/>
      <c r="B368" s="100" t="s">
        <v>135</v>
      </c>
      <c r="C368" s="101" t="s">
        <v>136</v>
      </c>
      <c r="D368" s="10">
        <v>0</v>
      </c>
      <c r="E368" s="88">
        <v>4441</v>
      </c>
      <c r="F368" s="88">
        <v>9000</v>
      </c>
      <c r="G368" s="88">
        <v>9000</v>
      </c>
      <c r="H368" s="88">
        <v>9000</v>
      </c>
    </row>
    <row r="369" spans="1:8" ht="15" customHeight="1">
      <c r="A369" s="48" t="s">
        <v>24</v>
      </c>
      <c r="B369" s="60">
        <v>10</v>
      </c>
      <c r="C369" s="53" t="s">
        <v>86</v>
      </c>
      <c r="D369" s="10">
        <f t="shared" ref="D369:G370" si="82">D368</f>
        <v>0</v>
      </c>
      <c r="E369" s="88">
        <f t="shared" si="82"/>
        <v>4441</v>
      </c>
      <c r="F369" s="88">
        <f t="shared" si="82"/>
        <v>9000</v>
      </c>
      <c r="G369" s="88">
        <f t="shared" si="82"/>
        <v>9000</v>
      </c>
      <c r="H369" s="88">
        <v>9000</v>
      </c>
    </row>
    <row r="370" spans="1:8" ht="15" customHeight="1">
      <c r="A370" s="48" t="s">
        <v>24</v>
      </c>
      <c r="B370" s="159">
        <v>60.103999999999999</v>
      </c>
      <c r="C370" s="50" t="s">
        <v>136</v>
      </c>
      <c r="D370" s="31">
        <f t="shared" si="82"/>
        <v>0</v>
      </c>
      <c r="E370" s="55">
        <f t="shared" si="82"/>
        <v>4441</v>
      </c>
      <c r="F370" s="55">
        <f t="shared" si="82"/>
        <v>9000</v>
      </c>
      <c r="G370" s="55">
        <f t="shared" si="82"/>
        <v>9000</v>
      </c>
      <c r="H370" s="55">
        <v>9000</v>
      </c>
    </row>
    <row r="371" spans="1:8" ht="15" customHeight="1">
      <c r="A371" s="48"/>
      <c r="B371" s="49"/>
      <c r="C371" s="50"/>
      <c r="D371" s="76"/>
      <c r="E371" s="76"/>
      <c r="F371" s="76"/>
      <c r="G371" s="76"/>
      <c r="H371" s="76"/>
    </row>
    <row r="372" spans="1:8" ht="15" customHeight="1">
      <c r="A372" s="48"/>
      <c r="B372" s="159">
        <v>60.2</v>
      </c>
      <c r="C372" s="50" t="s">
        <v>137</v>
      </c>
      <c r="D372" s="76"/>
      <c r="E372" s="76"/>
      <c r="F372" s="76"/>
      <c r="G372" s="76"/>
      <c r="H372" s="76"/>
    </row>
    <row r="373" spans="1:8" ht="15" customHeight="1">
      <c r="A373" s="48"/>
      <c r="B373" s="60">
        <v>10</v>
      </c>
      <c r="C373" s="53" t="s">
        <v>86</v>
      </c>
      <c r="D373" s="76"/>
      <c r="E373" s="76"/>
      <c r="F373" s="76"/>
      <c r="G373" s="76"/>
      <c r="H373" s="76"/>
    </row>
    <row r="374" spans="1:8" ht="15" customHeight="1">
      <c r="A374" s="48"/>
      <c r="B374" s="87" t="s">
        <v>138</v>
      </c>
      <c r="C374" s="53" t="s">
        <v>139</v>
      </c>
      <c r="D374" s="10">
        <v>0</v>
      </c>
      <c r="E374" s="10">
        <v>0</v>
      </c>
      <c r="F374" s="88">
        <v>1</v>
      </c>
      <c r="G374" s="88">
        <v>1</v>
      </c>
      <c r="H374" s="88">
        <v>1</v>
      </c>
    </row>
    <row r="375" spans="1:8" ht="15" customHeight="1">
      <c r="A375" s="48" t="s">
        <v>24</v>
      </c>
      <c r="B375" s="60">
        <v>10</v>
      </c>
      <c r="C375" s="53" t="s">
        <v>86</v>
      </c>
      <c r="D375" s="10">
        <f t="shared" ref="D375:G375" si="83">SUM(D374:D374)</f>
        <v>0</v>
      </c>
      <c r="E375" s="10">
        <f t="shared" si="83"/>
        <v>0</v>
      </c>
      <c r="F375" s="88">
        <f t="shared" si="83"/>
        <v>1</v>
      </c>
      <c r="G375" s="88">
        <f t="shared" si="83"/>
        <v>1</v>
      </c>
      <c r="H375" s="88">
        <v>1</v>
      </c>
    </row>
    <row r="376" spans="1:8" ht="15" customHeight="1">
      <c r="A376" s="48" t="s">
        <v>24</v>
      </c>
      <c r="B376" s="159">
        <v>60.2</v>
      </c>
      <c r="C376" s="50" t="s">
        <v>137</v>
      </c>
      <c r="D376" s="31">
        <f t="shared" ref="D376:G376" si="84">D375</f>
        <v>0</v>
      </c>
      <c r="E376" s="31">
        <f t="shared" si="84"/>
        <v>0</v>
      </c>
      <c r="F376" s="55">
        <f t="shared" si="84"/>
        <v>1</v>
      </c>
      <c r="G376" s="55">
        <f t="shared" si="84"/>
        <v>1</v>
      </c>
      <c r="H376" s="55">
        <v>1</v>
      </c>
    </row>
    <row r="377" spans="1:8" ht="15" customHeight="1">
      <c r="A377" s="48" t="s">
        <v>24</v>
      </c>
      <c r="B377" s="60">
        <v>60</v>
      </c>
      <c r="C377" s="53" t="s">
        <v>278</v>
      </c>
      <c r="D377" s="10">
        <f t="shared" ref="D377:G377" si="85">D376+D370</f>
        <v>0</v>
      </c>
      <c r="E377" s="88">
        <f t="shared" si="85"/>
        <v>4441</v>
      </c>
      <c r="F377" s="88">
        <f t="shared" si="85"/>
        <v>9001</v>
      </c>
      <c r="G377" s="88">
        <f t="shared" si="85"/>
        <v>9001</v>
      </c>
      <c r="H377" s="88">
        <v>9001</v>
      </c>
    </row>
    <row r="378" spans="1:8" ht="15" customHeight="1">
      <c r="A378" s="99" t="s">
        <v>24</v>
      </c>
      <c r="B378" s="105">
        <v>2235</v>
      </c>
      <c r="C378" s="106" t="s">
        <v>13</v>
      </c>
      <c r="D378" s="10">
        <f t="shared" ref="D378:G378" si="86">D377</f>
        <v>0</v>
      </c>
      <c r="E378" s="88">
        <f t="shared" si="86"/>
        <v>4441</v>
      </c>
      <c r="F378" s="88">
        <f t="shared" si="86"/>
        <v>9001</v>
      </c>
      <c r="G378" s="88">
        <f t="shared" si="86"/>
        <v>9001</v>
      </c>
      <c r="H378" s="88">
        <v>9001</v>
      </c>
    </row>
    <row r="379" spans="1:8" s="27" customFormat="1" ht="15" customHeight="1">
      <c r="A379" s="170" t="s">
        <v>24</v>
      </c>
      <c r="B379" s="171"/>
      <c r="C379" s="172" t="s">
        <v>25</v>
      </c>
      <c r="D379" s="55">
        <f t="shared" ref="D379:G379" si="87">D378+D362+D335+D306+D231+D70+D89+D56+D219+D128+D114+D120+D108</f>
        <v>785</v>
      </c>
      <c r="E379" s="55">
        <f t="shared" si="87"/>
        <v>8486996</v>
      </c>
      <c r="F379" s="55">
        <f t="shared" si="87"/>
        <v>10249246</v>
      </c>
      <c r="G379" s="55">
        <f t="shared" si="87"/>
        <v>9974043</v>
      </c>
      <c r="H379" s="55">
        <v>14769955</v>
      </c>
    </row>
    <row r="380" spans="1:8" ht="15" customHeight="1">
      <c r="A380" s="170" t="s">
        <v>24</v>
      </c>
      <c r="B380" s="173"/>
      <c r="C380" s="174" t="s">
        <v>19</v>
      </c>
      <c r="D380" s="41">
        <f t="shared" ref="D380:G380" si="88">D219+D125+D353</f>
        <v>0</v>
      </c>
      <c r="E380" s="175">
        <f t="shared" si="88"/>
        <v>3383944</v>
      </c>
      <c r="F380" s="121">
        <f t="shared" si="88"/>
        <v>3836608</v>
      </c>
      <c r="G380" s="121">
        <f t="shared" si="88"/>
        <v>3766608</v>
      </c>
      <c r="H380" s="121">
        <v>4775403</v>
      </c>
    </row>
    <row r="381" spans="1:8" s="4" customFormat="1" ht="15" customHeight="1">
      <c r="A381" s="170" t="s">
        <v>24</v>
      </c>
      <c r="B381" s="171"/>
      <c r="C381" s="172" t="s">
        <v>20</v>
      </c>
      <c r="D381" s="176">
        <f t="shared" ref="D381:G381" si="89">D379-D380</f>
        <v>785</v>
      </c>
      <c r="E381" s="176">
        <f t="shared" si="89"/>
        <v>5103052</v>
      </c>
      <c r="F381" s="55">
        <f t="shared" si="89"/>
        <v>6412638</v>
      </c>
      <c r="G381" s="176">
        <f t="shared" si="89"/>
        <v>6207435</v>
      </c>
      <c r="H381" s="176">
        <v>9994552</v>
      </c>
    </row>
    <row r="382" spans="1:8" s="4" customFormat="1" ht="7.15" customHeight="1">
      <c r="A382" s="48"/>
      <c r="B382" s="49"/>
      <c r="C382" s="50"/>
      <c r="D382" s="12"/>
      <c r="E382" s="177"/>
      <c r="F382" s="51"/>
      <c r="G382" s="51"/>
      <c r="H382" s="177"/>
    </row>
    <row r="383" spans="1:8">
      <c r="A383" s="147"/>
      <c r="B383" s="178"/>
      <c r="C383" s="179" t="s">
        <v>140</v>
      </c>
      <c r="D383" s="180"/>
      <c r="E383" s="180"/>
      <c r="F383" s="180"/>
      <c r="G383" s="180"/>
      <c r="H383" s="180"/>
    </row>
    <row r="384" spans="1:8" ht="27.6" customHeight="1">
      <c r="A384" s="147" t="s">
        <v>26</v>
      </c>
      <c r="B384" s="181">
        <v>6003</v>
      </c>
      <c r="C384" s="182" t="s">
        <v>255</v>
      </c>
      <c r="D384" s="183"/>
      <c r="E384" s="183"/>
      <c r="F384" s="183"/>
      <c r="G384" s="183"/>
      <c r="H384" s="183"/>
    </row>
    <row r="385" spans="1:8" ht="15" customHeight="1">
      <c r="A385" s="147"/>
      <c r="B385" s="184">
        <v>0.10100000000000001</v>
      </c>
      <c r="C385" s="182" t="s">
        <v>141</v>
      </c>
      <c r="D385" s="183"/>
      <c r="E385" s="183"/>
      <c r="F385" s="183"/>
      <c r="G385" s="183"/>
      <c r="H385" s="183"/>
    </row>
    <row r="386" spans="1:8" ht="15" customHeight="1">
      <c r="A386" s="147"/>
      <c r="B386" s="148">
        <v>60</v>
      </c>
      <c r="C386" s="149" t="s">
        <v>142</v>
      </c>
      <c r="D386" s="185"/>
      <c r="E386" s="185"/>
      <c r="F386" s="185"/>
      <c r="G386" s="185"/>
      <c r="H386" s="185"/>
    </row>
    <row r="387" spans="1:8" ht="15" customHeight="1">
      <c r="A387" s="186"/>
      <c r="B387" s="187" t="s">
        <v>143</v>
      </c>
      <c r="C387" s="188" t="s">
        <v>144</v>
      </c>
      <c r="D387" s="44">
        <v>0</v>
      </c>
      <c r="E387" s="189">
        <v>1697610</v>
      </c>
      <c r="F387" s="190">
        <v>2499050</v>
      </c>
      <c r="G387" s="190">
        <v>2499050</v>
      </c>
      <c r="H387" s="191">
        <v>2930200</v>
      </c>
    </row>
    <row r="388" spans="1:8" s="5" customFormat="1" ht="15" customHeight="1">
      <c r="A388" s="147" t="s">
        <v>24</v>
      </c>
      <c r="B388" s="148">
        <v>60</v>
      </c>
      <c r="C388" s="149" t="s">
        <v>142</v>
      </c>
      <c r="D388" s="44">
        <f t="shared" ref="D388:G389" si="90">D387</f>
        <v>0</v>
      </c>
      <c r="E388" s="189">
        <f t="shared" si="90"/>
        <v>1697610</v>
      </c>
      <c r="F388" s="190">
        <f t="shared" si="90"/>
        <v>2499050</v>
      </c>
      <c r="G388" s="190">
        <f t="shared" si="90"/>
        <v>2499050</v>
      </c>
      <c r="H388" s="189">
        <v>2930200</v>
      </c>
    </row>
    <row r="389" spans="1:8" ht="15" customHeight="1">
      <c r="A389" s="147" t="s">
        <v>24</v>
      </c>
      <c r="B389" s="192">
        <v>0.10100000000000001</v>
      </c>
      <c r="C389" s="182" t="s">
        <v>141</v>
      </c>
      <c r="D389" s="45">
        <f t="shared" si="90"/>
        <v>0</v>
      </c>
      <c r="E389" s="193">
        <f t="shared" si="90"/>
        <v>1697610</v>
      </c>
      <c r="F389" s="194">
        <f t="shared" si="90"/>
        <v>2499050</v>
      </c>
      <c r="G389" s="194">
        <f t="shared" si="90"/>
        <v>2499050</v>
      </c>
      <c r="H389" s="193">
        <v>2930200</v>
      </c>
    </row>
    <row r="390" spans="1:8" ht="12" customHeight="1">
      <c r="A390" s="147"/>
      <c r="B390" s="181"/>
      <c r="C390" s="149"/>
      <c r="D390" s="183"/>
      <c r="E390" s="183"/>
      <c r="F390" s="183"/>
      <c r="G390" s="183"/>
      <c r="H390" s="183"/>
    </row>
    <row r="391" spans="1:8" ht="13.5">
      <c r="A391" s="147"/>
      <c r="B391" s="192">
        <v>0.10299999999999999</v>
      </c>
      <c r="C391" s="182" t="s">
        <v>248</v>
      </c>
      <c r="D391" s="183"/>
      <c r="E391" s="183"/>
      <c r="F391" s="183"/>
      <c r="G391" s="183"/>
      <c r="H391" s="183"/>
    </row>
    <row r="392" spans="1:8" ht="14.45" customHeight="1">
      <c r="A392" s="147"/>
      <c r="B392" s="148">
        <v>60</v>
      </c>
      <c r="C392" s="132" t="s">
        <v>188</v>
      </c>
      <c r="D392" s="183"/>
      <c r="E392" s="183"/>
      <c r="F392" s="183"/>
      <c r="G392" s="183"/>
      <c r="H392" s="183"/>
    </row>
    <row r="393" spans="1:8" ht="14.45" customHeight="1">
      <c r="A393" s="186"/>
      <c r="B393" s="195" t="s">
        <v>143</v>
      </c>
      <c r="C393" s="196" t="s">
        <v>145</v>
      </c>
      <c r="D393" s="40">
        <v>0</v>
      </c>
      <c r="E393" s="197">
        <v>95535</v>
      </c>
      <c r="F393" s="120">
        <v>102025</v>
      </c>
      <c r="G393" s="120">
        <v>102025</v>
      </c>
      <c r="H393" s="198">
        <v>101981</v>
      </c>
    </row>
    <row r="394" spans="1:8" s="5" customFormat="1" ht="14.45" customHeight="1">
      <c r="A394" s="147" t="s">
        <v>24</v>
      </c>
      <c r="B394" s="148">
        <v>60</v>
      </c>
      <c r="C394" s="132" t="s">
        <v>188</v>
      </c>
      <c r="D394" s="40">
        <f t="shared" ref="D394:G395" si="91">D393</f>
        <v>0</v>
      </c>
      <c r="E394" s="197">
        <f t="shared" si="91"/>
        <v>95535</v>
      </c>
      <c r="F394" s="120">
        <f t="shared" si="91"/>
        <v>102025</v>
      </c>
      <c r="G394" s="120">
        <f t="shared" si="91"/>
        <v>102025</v>
      </c>
      <c r="H394" s="197">
        <v>101981</v>
      </c>
    </row>
    <row r="395" spans="1:8" ht="13.5">
      <c r="A395" s="147" t="s">
        <v>24</v>
      </c>
      <c r="B395" s="192">
        <v>0.10299999999999999</v>
      </c>
      <c r="C395" s="182" t="s">
        <v>248</v>
      </c>
      <c r="D395" s="42">
        <f t="shared" si="91"/>
        <v>0</v>
      </c>
      <c r="E395" s="199">
        <f t="shared" si="91"/>
        <v>95535</v>
      </c>
      <c r="F395" s="122">
        <f t="shared" si="91"/>
        <v>102025</v>
      </c>
      <c r="G395" s="122">
        <f t="shared" si="91"/>
        <v>102025</v>
      </c>
      <c r="H395" s="199">
        <v>101981</v>
      </c>
    </row>
    <row r="396" spans="1:8" ht="13.5">
      <c r="A396" s="147"/>
      <c r="B396" s="192"/>
      <c r="C396" s="182"/>
      <c r="D396" s="200"/>
      <c r="E396" s="200"/>
      <c r="F396" s="200"/>
      <c r="G396" s="200"/>
      <c r="H396" s="200"/>
    </row>
    <row r="397" spans="1:8" ht="13.5">
      <c r="A397" s="147"/>
      <c r="B397" s="192">
        <v>0.104</v>
      </c>
      <c r="C397" s="182" t="s">
        <v>195</v>
      </c>
      <c r="D397" s="183"/>
      <c r="E397" s="183"/>
      <c r="F397" s="183"/>
      <c r="G397" s="183"/>
      <c r="H397" s="201"/>
    </row>
    <row r="398" spans="1:8" ht="14.45" customHeight="1">
      <c r="A398" s="147"/>
      <c r="B398" s="148">
        <v>60</v>
      </c>
      <c r="C398" s="119" t="s">
        <v>188</v>
      </c>
      <c r="D398" s="185"/>
      <c r="E398" s="185"/>
      <c r="F398" s="185"/>
      <c r="G398" s="185"/>
      <c r="H398" s="200"/>
    </row>
    <row r="399" spans="1:8" ht="14.45" customHeight="1">
      <c r="A399" s="186"/>
      <c r="B399" s="195" t="s">
        <v>143</v>
      </c>
      <c r="C399" s="196" t="s">
        <v>145</v>
      </c>
      <c r="D399" s="41">
        <v>0</v>
      </c>
      <c r="E399" s="202">
        <v>216</v>
      </c>
      <c r="F399" s="121">
        <v>112</v>
      </c>
      <c r="G399" s="121">
        <v>112</v>
      </c>
      <c r="H399" s="203">
        <v>56</v>
      </c>
    </row>
    <row r="400" spans="1:8" s="5" customFormat="1" ht="14.45" customHeight="1">
      <c r="A400" s="147" t="s">
        <v>24</v>
      </c>
      <c r="B400" s="148">
        <v>60</v>
      </c>
      <c r="C400" s="119" t="s">
        <v>188</v>
      </c>
      <c r="D400" s="42">
        <f t="shared" ref="D400:G401" si="92">D399</f>
        <v>0</v>
      </c>
      <c r="E400" s="199">
        <f t="shared" si="92"/>
        <v>216</v>
      </c>
      <c r="F400" s="122">
        <f t="shared" si="92"/>
        <v>112</v>
      </c>
      <c r="G400" s="122">
        <f t="shared" si="92"/>
        <v>112</v>
      </c>
      <c r="H400" s="199">
        <v>56</v>
      </c>
    </row>
    <row r="401" spans="1:8" ht="13.5">
      <c r="A401" s="216" t="s">
        <v>24</v>
      </c>
      <c r="B401" s="217">
        <v>0.104</v>
      </c>
      <c r="C401" s="218" t="s">
        <v>195</v>
      </c>
      <c r="D401" s="40">
        <f t="shared" si="92"/>
        <v>0</v>
      </c>
      <c r="E401" s="197">
        <f t="shared" si="92"/>
        <v>216</v>
      </c>
      <c r="F401" s="120">
        <f t="shared" si="92"/>
        <v>112</v>
      </c>
      <c r="G401" s="120">
        <f t="shared" si="92"/>
        <v>112</v>
      </c>
      <c r="H401" s="197">
        <v>56</v>
      </c>
    </row>
    <row r="402" spans="1:8" ht="1.9" customHeight="1">
      <c r="A402" s="147"/>
      <c r="B402" s="128"/>
      <c r="C402" s="119"/>
      <c r="D402" s="200"/>
      <c r="E402" s="200"/>
      <c r="F402" s="200"/>
      <c r="G402" s="200"/>
      <c r="H402" s="200"/>
    </row>
    <row r="403" spans="1:8" ht="13.5">
      <c r="A403" s="147"/>
      <c r="B403" s="192">
        <v>0.105</v>
      </c>
      <c r="C403" s="182" t="s">
        <v>146</v>
      </c>
      <c r="D403" s="200"/>
      <c r="E403" s="200"/>
      <c r="F403" s="200"/>
      <c r="G403" s="200"/>
      <c r="H403" s="200"/>
    </row>
    <row r="404" spans="1:8" ht="25.5">
      <c r="A404" s="147"/>
      <c r="B404" s="204">
        <v>61</v>
      </c>
      <c r="C404" s="119" t="s">
        <v>190</v>
      </c>
      <c r="D404" s="200"/>
      <c r="E404" s="200"/>
      <c r="F404" s="200"/>
      <c r="G404" s="200"/>
      <c r="H404" s="200"/>
    </row>
    <row r="405" spans="1:8" ht="14.45" customHeight="1">
      <c r="A405" s="186"/>
      <c r="B405" s="195" t="s">
        <v>147</v>
      </c>
      <c r="C405" s="196" t="s">
        <v>145</v>
      </c>
      <c r="D405" s="40">
        <v>0</v>
      </c>
      <c r="E405" s="197">
        <v>460701</v>
      </c>
      <c r="F405" s="120">
        <v>461578</v>
      </c>
      <c r="G405" s="120">
        <v>461578</v>
      </c>
      <c r="H405" s="198">
        <v>436823</v>
      </c>
    </row>
    <row r="406" spans="1:8" s="5" customFormat="1" ht="25.5">
      <c r="A406" s="147" t="s">
        <v>24</v>
      </c>
      <c r="B406" s="204">
        <v>61</v>
      </c>
      <c r="C406" s="119" t="s">
        <v>190</v>
      </c>
      <c r="D406" s="40">
        <f t="shared" ref="D406:G407" si="93">D405</f>
        <v>0</v>
      </c>
      <c r="E406" s="197">
        <f t="shared" si="93"/>
        <v>460701</v>
      </c>
      <c r="F406" s="120">
        <f t="shared" si="93"/>
        <v>461578</v>
      </c>
      <c r="G406" s="120">
        <f t="shared" si="93"/>
        <v>461578</v>
      </c>
      <c r="H406" s="197">
        <v>436823</v>
      </c>
    </row>
    <row r="407" spans="1:8" ht="13.5">
      <c r="A407" s="147" t="s">
        <v>24</v>
      </c>
      <c r="B407" s="192">
        <v>0.105</v>
      </c>
      <c r="C407" s="182" t="s">
        <v>146</v>
      </c>
      <c r="D407" s="40">
        <f t="shared" si="93"/>
        <v>0</v>
      </c>
      <c r="E407" s="197">
        <f t="shared" si="93"/>
        <v>460701</v>
      </c>
      <c r="F407" s="120">
        <f t="shared" si="93"/>
        <v>461578</v>
      </c>
      <c r="G407" s="120">
        <f t="shared" si="93"/>
        <v>461578</v>
      </c>
      <c r="H407" s="197">
        <v>436823</v>
      </c>
    </row>
    <row r="408" spans="1:8" ht="6" customHeight="1">
      <c r="A408" s="147"/>
      <c r="B408" s="128"/>
      <c r="C408" s="119"/>
      <c r="D408" s="200"/>
      <c r="E408" s="200"/>
      <c r="F408" s="200"/>
      <c r="G408" s="200"/>
      <c r="H408" s="200"/>
    </row>
    <row r="409" spans="1:8" ht="13.5">
      <c r="A409" s="147"/>
      <c r="B409" s="192">
        <v>0.106</v>
      </c>
      <c r="C409" s="130" t="s">
        <v>169</v>
      </c>
      <c r="D409" s="200"/>
      <c r="E409" s="200"/>
      <c r="F409" s="200"/>
      <c r="G409" s="200"/>
      <c r="H409" s="200"/>
    </row>
    <row r="410" spans="1:8">
      <c r="A410" s="205"/>
      <c r="B410" s="206">
        <v>66</v>
      </c>
      <c r="C410" s="132" t="s">
        <v>205</v>
      </c>
      <c r="D410" s="200"/>
      <c r="E410" s="200"/>
      <c r="F410" s="200"/>
      <c r="G410" s="200"/>
      <c r="H410" s="200"/>
    </row>
    <row r="411" spans="1:8">
      <c r="A411" s="205"/>
      <c r="B411" s="131" t="s">
        <v>170</v>
      </c>
      <c r="C411" s="132" t="s">
        <v>196</v>
      </c>
      <c r="D411" s="41">
        <v>0</v>
      </c>
      <c r="E411" s="41">
        <v>0</v>
      </c>
      <c r="F411" s="121">
        <v>1</v>
      </c>
      <c r="G411" s="121">
        <v>1</v>
      </c>
      <c r="H411" s="200">
        <v>1</v>
      </c>
    </row>
    <row r="412" spans="1:8" ht="13.5">
      <c r="A412" s="205" t="s">
        <v>24</v>
      </c>
      <c r="B412" s="184">
        <v>0.106</v>
      </c>
      <c r="C412" s="207" t="s">
        <v>169</v>
      </c>
      <c r="D412" s="42">
        <f t="shared" ref="D412:G412" si="94">SUM(D411)</f>
        <v>0</v>
      </c>
      <c r="E412" s="42">
        <f t="shared" si="94"/>
        <v>0</v>
      </c>
      <c r="F412" s="122">
        <f t="shared" si="94"/>
        <v>1</v>
      </c>
      <c r="G412" s="122">
        <f t="shared" si="94"/>
        <v>1</v>
      </c>
      <c r="H412" s="199">
        <v>1</v>
      </c>
    </row>
    <row r="413" spans="1:8" ht="12" customHeight="1">
      <c r="A413" s="205"/>
      <c r="B413" s="131"/>
      <c r="C413" s="132"/>
      <c r="D413" s="200"/>
      <c r="E413" s="200"/>
      <c r="F413" s="200"/>
      <c r="G413" s="200"/>
      <c r="H413" s="200"/>
    </row>
    <row r="414" spans="1:8" ht="27">
      <c r="A414" s="205"/>
      <c r="B414" s="184">
        <v>0.108</v>
      </c>
      <c r="C414" s="208" t="s">
        <v>201</v>
      </c>
      <c r="D414" s="200"/>
      <c r="E414" s="200"/>
      <c r="F414" s="200"/>
      <c r="G414" s="200"/>
      <c r="H414" s="200"/>
    </row>
    <row r="415" spans="1:8">
      <c r="A415" s="147"/>
      <c r="B415" s="209">
        <v>63</v>
      </c>
      <c r="C415" s="210" t="s">
        <v>202</v>
      </c>
      <c r="D415" s="200"/>
      <c r="E415" s="200"/>
      <c r="F415" s="200"/>
      <c r="G415" s="200"/>
      <c r="H415" s="200"/>
    </row>
    <row r="416" spans="1:8">
      <c r="A416" s="147"/>
      <c r="B416" s="209" t="s">
        <v>149</v>
      </c>
      <c r="C416" s="210" t="s">
        <v>203</v>
      </c>
      <c r="D416" s="40">
        <v>0</v>
      </c>
      <c r="E416" s="120">
        <v>8000</v>
      </c>
      <c r="F416" s="120">
        <v>8000</v>
      </c>
      <c r="G416" s="120">
        <v>8000</v>
      </c>
      <c r="H416" s="211">
        <v>8000</v>
      </c>
    </row>
    <row r="417" spans="1:8" ht="27">
      <c r="A417" s="147" t="s">
        <v>24</v>
      </c>
      <c r="B417" s="192">
        <v>0.108</v>
      </c>
      <c r="C417" s="208" t="s">
        <v>201</v>
      </c>
      <c r="D417" s="40">
        <f t="shared" ref="D417:G417" si="95">D416</f>
        <v>0</v>
      </c>
      <c r="E417" s="120">
        <f t="shared" si="95"/>
        <v>8000</v>
      </c>
      <c r="F417" s="120">
        <f t="shared" si="95"/>
        <v>8000</v>
      </c>
      <c r="G417" s="120">
        <f t="shared" si="95"/>
        <v>8000</v>
      </c>
      <c r="H417" s="197">
        <v>8000</v>
      </c>
    </row>
    <row r="418" spans="1:8" ht="12" customHeight="1">
      <c r="A418" s="205"/>
      <c r="B418" s="131"/>
      <c r="C418" s="132"/>
      <c r="D418" s="200"/>
      <c r="E418" s="200"/>
      <c r="F418" s="200"/>
      <c r="G418" s="200"/>
      <c r="H418" s="200"/>
    </row>
    <row r="419" spans="1:8" ht="14.45" customHeight="1">
      <c r="A419" s="205"/>
      <c r="B419" s="192">
        <v>0.109</v>
      </c>
      <c r="C419" s="182" t="s">
        <v>148</v>
      </c>
      <c r="D419" s="183"/>
      <c r="E419" s="183"/>
      <c r="F419" s="183"/>
      <c r="G419" s="183"/>
      <c r="H419" s="201"/>
    </row>
    <row r="420" spans="1:8" ht="14.45" customHeight="1">
      <c r="A420" s="147"/>
      <c r="B420" s="212">
        <v>63</v>
      </c>
      <c r="C420" s="149" t="s">
        <v>197</v>
      </c>
      <c r="D420" s="185"/>
      <c r="E420" s="185"/>
      <c r="F420" s="185"/>
      <c r="G420" s="185"/>
      <c r="H420" s="200"/>
    </row>
    <row r="421" spans="1:8" ht="14.45" customHeight="1">
      <c r="A421" s="186"/>
      <c r="B421" s="213" t="s">
        <v>149</v>
      </c>
      <c r="C421" s="196" t="s">
        <v>145</v>
      </c>
      <c r="D421" s="40">
        <v>0</v>
      </c>
      <c r="E421" s="197">
        <v>1824</v>
      </c>
      <c r="F421" s="120">
        <v>1824</v>
      </c>
      <c r="G421" s="120">
        <v>1824</v>
      </c>
      <c r="H421" s="211">
        <v>1824</v>
      </c>
    </row>
    <row r="422" spans="1:8" s="6" customFormat="1" ht="14.45" customHeight="1">
      <c r="A422" s="147" t="s">
        <v>24</v>
      </c>
      <c r="B422" s="212">
        <v>63</v>
      </c>
      <c r="C422" s="149" t="s">
        <v>197</v>
      </c>
      <c r="D422" s="40">
        <f t="shared" ref="D422:G422" si="96">D421</f>
        <v>0</v>
      </c>
      <c r="E422" s="197">
        <f t="shared" si="96"/>
        <v>1824</v>
      </c>
      <c r="F422" s="120">
        <f t="shared" si="96"/>
        <v>1824</v>
      </c>
      <c r="G422" s="120">
        <f t="shared" si="96"/>
        <v>1824</v>
      </c>
      <c r="H422" s="197">
        <v>1824</v>
      </c>
    </row>
    <row r="423" spans="1:8" s="6" customFormat="1" ht="14.45" customHeight="1">
      <c r="A423" s="147"/>
      <c r="B423" s="212"/>
      <c r="C423" s="149"/>
      <c r="D423" s="41"/>
      <c r="E423" s="202"/>
      <c r="F423" s="41"/>
      <c r="G423" s="41"/>
      <c r="H423" s="202"/>
    </row>
    <row r="424" spans="1:8" ht="14.45" customHeight="1">
      <c r="A424" s="147"/>
      <c r="B424" s="212">
        <v>64</v>
      </c>
      <c r="C424" s="149" t="s">
        <v>198</v>
      </c>
      <c r="D424" s="185"/>
      <c r="E424" s="185"/>
      <c r="F424" s="185"/>
      <c r="G424" s="185"/>
      <c r="H424" s="200"/>
    </row>
    <row r="425" spans="1:8" ht="14.45" customHeight="1">
      <c r="A425" s="214"/>
      <c r="B425" s="213" t="s">
        <v>150</v>
      </c>
      <c r="C425" s="196" t="s">
        <v>145</v>
      </c>
      <c r="D425" s="43">
        <v>0</v>
      </c>
      <c r="E425" s="215">
        <v>19418</v>
      </c>
      <c r="F425" s="135">
        <v>19149</v>
      </c>
      <c r="G425" s="135">
        <v>19149</v>
      </c>
      <c r="H425" s="201">
        <v>22143</v>
      </c>
    </row>
    <row r="426" spans="1:8" s="6" customFormat="1" ht="14.45" customHeight="1">
      <c r="A426" s="147" t="s">
        <v>24</v>
      </c>
      <c r="B426" s="212">
        <v>64</v>
      </c>
      <c r="C426" s="149" t="s">
        <v>198</v>
      </c>
      <c r="D426" s="42">
        <f t="shared" ref="D426:G426" si="97">D425</f>
        <v>0</v>
      </c>
      <c r="E426" s="199">
        <f t="shared" si="97"/>
        <v>19418</v>
      </c>
      <c r="F426" s="122">
        <f t="shared" si="97"/>
        <v>19149</v>
      </c>
      <c r="G426" s="122">
        <f t="shared" si="97"/>
        <v>19149</v>
      </c>
      <c r="H426" s="199">
        <v>22143</v>
      </c>
    </row>
    <row r="427" spans="1:8" ht="14.45" customHeight="1">
      <c r="A427" s="147" t="s">
        <v>24</v>
      </c>
      <c r="B427" s="192">
        <v>0.109</v>
      </c>
      <c r="C427" s="182" t="s">
        <v>148</v>
      </c>
      <c r="D427" s="40">
        <f t="shared" ref="D427:G427" si="98">D426+D422</f>
        <v>0</v>
      </c>
      <c r="E427" s="197">
        <f t="shared" si="98"/>
        <v>21242</v>
      </c>
      <c r="F427" s="120">
        <f t="shared" si="98"/>
        <v>20973</v>
      </c>
      <c r="G427" s="120">
        <f t="shared" si="98"/>
        <v>20973</v>
      </c>
      <c r="H427" s="197">
        <v>23967</v>
      </c>
    </row>
    <row r="428" spans="1:8" ht="13.5">
      <c r="A428" s="147"/>
      <c r="B428" s="192"/>
      <c r="C428" s="182"/>
      <c r="D428" s="41"/>
      <c r="E428" s="202"/>
      <c r="F428" s="41"/>
      <c r="G428" s="41"/>
      <c r="H428" s="202"/>
    </row>
    <row r="429" spans="1:8" ht="40.5">
      <c r="A429" s="147"/>
      <c r="B429" s="192">
        <v>0.111</v>
      </c>
      <c r="C429" s="219" t="s">
        <v>225</v>
      </c>
      <c r="D429" s="41"/>
      <c r="E429" s="202"/>
      <c r="F429" s="41"/>
      <c r="G429" s="41"/>
      <c r="H429" s="202"/>
    </row>
    <row r="430" spans="1:8">
      <c r="A430" s="147"/>
      <c r="B430" s="220">
        <v>65</v>
      </c>
      <c r="C430" s="221" t="s">
        <v>210</v>
      </c>
      <c r="D430" s="41"/>
      <c r="E430" s="202"/>
      <c r="F430" s="41"/>
      <c r="G430" s="41"/>
      <c r="H430" s="202"/>
    </row>
    <row r="431" spans="1:8">
      <c r="A431" s="147"/>
      <c r="B431" s="222" t="s">
        <v>212</v>
      </c>
      <c r="C431" s="223" t="s">
        <v>211</v>
      </c>
      <c r="D431" s="40">
        <v>0</v>
      </c>
      <c r="E431" s="120">
        <v>77225</v>
      </c>
      <c r="F431" s="120">
        <v>83170</v>
      </c>
      <c r="G431" s="120">
        <v>232450</v>
      </c>
      <c r="H431" s="197">
        <v>150440</v>
      </c>
    </row>
    <row r="432" spans="1:8" ht="27">
      <c r="A432" s="216" t="s">
        <v>24</v>
      </c>
      <c r="B432" s="217">
        <v>0.111</v>
      </c>
      <c r="C432" s="277" t="s">
        <v>270</v>
      </c>
      <c r="D432" s="40">
        <f t="shared" ref="D432:G432" si="99">D431</f>
        <v>0</v>
      </c>
      <c r="E432" s="120">
        <f t="shared" si="99"/>
        <v>77225</v>
      </c>
      <c r="F432" s="120">
        <f t="shared" si="99"/>
        <v>83170</v>
      </c>
      <c r="G432" s="120">
        <f t="shared" si="99"/>
        <v>232450</v>
      </c>
      <c r="H432" s="197">
        <v>150440</v>
      </c>
    </row>
    <row r="433" spans="1:8" ht="13.5">
      <c r="A433" s="147" t="s">
        <v>24</v>
      </c>
      <c r="B433" s="181">
        <v>6003</v>
      </c>
      <c r="C433" s="182" t="s">
        <v>271</v>
      </c>
      <c r="D433" s="40">
        <f t="shared" ref="D433:G433" si="100">D427+D407+D401+D395+D389+D411+D417+D432</f>
        <v>0</v>
      </c>
      <c r="E433" s="197">
        <f t="shared" si="100"/>
        <v>2360529</v>
      </c>
      <c r="F433" s="120">
        <f t="shared" si="100"/>
        <v>3174909</v>
      </c>
      <c r="G433" s="120">
        <f t="shared" si="100"/>
        <v>3324189</v>
      </c>
      <c r="H433" s="197">
        <v>3651468</v>
      </c>
    </row>
    <row r="434" spans="1:8" ht="12" customHeight="1">
      <c r="A434" s="147"/>
      <c r="B434" s="181"/>
      <c r="C434" s="149"/>
      <c r="D434" s="200"/>
      <c r="E434" s="200"/>
      <c r="F434" s="200"/>
      <c r="G434" s="200"/>
      <c r="H434" s="200"/>
    </row>
    <row r="435" spans="1:8" ht="13.5">
      <c r="A435" s="147" t="s">
        <v>26</v>
      </c>
      <c r="B435" s="181">
        <v>6004</v>
      </c>
      <c r="C435" s="182" t="s">
        <v>151</v>
      </c>
      <c r="D435" s="183"/>
      <c r="E435" s="183"/>
      <c r="F435" s="183"/>
      <c r="G435" s="183"/>
      <c r="H435" s="183"/>
    </row>
    <row r="436" spans="1:8">
      <c r="A436" s="147"/>
      <c r="B436" s="224">
        <v>1</v>
      </c>
      <c r="C436" s="149" t="s">
        <v>152</v>
      </c>
      <c r="D436" s="185"/>
      <c r="E436" s="185"/>
      <c r="F436" s="185"/>
      <c r="G436" s="185"/>
      <c r="H436" s="185"/>
    </row>
    <row r="437" spans="1:8" ht="13.5">
      <c r="A437" s="147"/>
      <c r="B437" s="225">
        <v>1.2010000000000001</v>
      </c>
      <c r="C437" s="182" t="s">
        <v>154</v>
      </c>
      <c r="D437" s="201"/>
      <c r="E437" s="201"/>
      <c r="F437" s="201"/>
      <c r="G437" s="201"/>
      <c r="H437" s="201"/>
    </row>
    <row r="438" spans="1:8">
      <c r="A438" s="147"/>
      <c r="B438" s="226">
        <v>60</v>
      </c>
      <c r="C438" s="149" t="s">
        <v>155</v>
      </c>
      <c r="D438" s="201"/>
      <c r="E438" s="201"/>
      <c r="F438" s="201"/>
      <c r="G438" s="201"/>
      <c r="H438" s="201"/>
    </row>
    <row r="439" spans="1:8">
      <c r="A439" s="147"/>
      <c r="B439" s="128" t="s">
        <v>143</v>
      </c>
      <c r="C439" s="119" t="s">
        <v>145</v>
      </c>
      <c r="D439" s="40">
        <v>0</v>
      </c>
      <c r="E439" s="197">
        <v>1239</v>
      </c>
      <c r="F439" s="120">
        <v>1258</v>
      </c>
      <c r="G439" s="120">
        <v>1258</v>
      </c>
      <c r="H439" s="227">
        <v>1247</v>
      </c>
    </row>
    <row r="440" spans="1:8">
      <c r="A440" s="147" t="s">
        <v>24</v>
      </c>
      <c r="B440" s="226">
        <v>60</v>
      </c>
      <c r="C440" s="149" t="s">
        <v>155</v>
      </c>
      <c r="D440" s="40">
        <f t="shared" ref="D440:G442" si="101">D439</f>
        <v>0</v>
      </c>
      <c r="E440" s="197">
        <f t="shared" si="101"/>
        <v>1239</v>
      </c>
      <c r="F440" s="120">
        <f t="shared" si="101"/>
        <v>1258</v>
      </c>
      <c r="G440" s="120">
        <f t="shared" si="101"/>
        <v>1258</v>
      </c>
      <c r="H440" s="227">
        <v>1247</v>
      </c>
    </row>
    <row r="441" spans="1:8" ht="13.5">
      <c r="A441" s="147" t="s">
        <v>24</v>
      </c>
      <c r="B441" s="225">
        <v>1.2010000000000001</v>
      </c>
      <c r="C441" s="182" t="s">
        <v>154</v>
      </c>
      <c r="D441" s="42">
        <f t="shared" si="101"/>
        <v>0</v>
      </c>
      <c r="E441" s="199">
        <f t="shared" si="101"/>
        <v>1239</v>
      </c>
      <c r="F441" s="122">
        <f t="shared" si="101"/>
        <v>1258</v>
      </c>
      <c r="G441" s="122">
        <f t="shared" si="101"/>
        <v>1258</v>
      </c>
      <c r="H441" s="227">
        <v>1247</v>
      </c>
    </row>
    <row r="442" spans="1:8">
      <c r="A442" s="147" t="s">
        <v>24</v>
      </c>
      <c r="B442" s="224">
        <v>1</v>
      </c>
      <c r="C442" s="149" t="s">
        <v>152</v>
      </c>
      <c r="D442" s="42">
        <f t="shared" si="101"/>
        <v>0</v>
      </c>
      <c r="E442" s="122">
        <f t="shared" si="101"/>
        <v>1239</v>
      </c>
      <c r="F442" s="122">
        <f t="shared" si="101"/>
        <v>1258</v>
      </c>
      <c r="G442" s="122">
        <f t="shared" si="101"/>
        <v>1258</v>
      </c>
      <c r="H442" s="227">
        <v>1247</v>
      </c>
    </row>
    <row r="443" spans="1:8" ht="12" customHeight="1">
      <c r="A443" s="147"/>
      <c r="B443" s="224"/>
      <c r="C443" s="149"/>
      <c r="D443" s="183"/>
      <c r="E443" s="183"/>
      <c r="F443" s="183"/>
      <c r="G443" s="183"/>
      <c r="H443" s="39"/>
    </row>
    <row r="444" spans="1:8" ht="15.6" customHeight="1">
      <c r="A444" s="147"/>
      <c r="B444" s="224">
        <v>2</v>
      </c>
      <c r="C444" s="149" t="s">
        <v>157</v>
      </c>
      <c r="D444" s="185"/>
      <c r="E444" s="185"/>
      <c r="F444" s="185"/>
      <c r="G444" s="185"/>
      <c r="H444" s="38"/>
    </row>
    <row r="445" spans="1:8" ht="13.15" customHeight="1">
      <c r="A445" s="147"/>
      <c r="B445" s="225">
        <v>2.101</v>
      </c>
      <c r="C445" s="182" t="s">
        <v>76</v>
      </c>
      <c r="D445" s="185"/>
      <c r="E445" s="185"/>
      <c r="F445" s="185"/>
      <c r="G445" s="185"/>
      <c r="H445" s="38"/>
    </row>
    <row r="446" spans="1:8">
      <c r="A446" s="147"/>
      <c r="B446" s="128" t="s">
        <v>153</v>
      </c>
      <c r="C446" s="119" t="s">
        <v>145</v>
      </c>
      <c r="D446" s="41">
        <v>0</v>
      </c>
      <c r="E446" s="202">
        <v>31484</v>
      </c>
      <c r="F446" s="121">
        <v>31484</v>
      </c>
      <c r="G446" s="121">
        <v>31484</v>
      </c>
      <c r="H446" s="127">
        <v>31167</v>
      </c>
    </row>
    <row r="447" spans="1:8">
      <c r="A447" s="147"/>
      <c r="B447" s="128" t="s">
        <v>175</v>
      </c>
      <c r="C447" s="119" t="s">
        <v>176</v>
      </c>
      <c r="D447" s="41">
        <v>0</v>
      </c>
      <c r="E447" s="202">
        <v>9169</v>
      </c>
      <c r="F447" s="121">
        <v>9169</v>
      </c>
      <c r="G447" s="121">
        <v>9169</v>
      </c>
      <c r="H447" s="127">
        <v>9169</v>
      </c>
    </row>
    <row r="448" spans="1:8" ht="13.5">
      <c r="A448" s="147" t="s">
        <v>24</v>
      </c>
      <c r="B448" s="225">
        <v>2.101</v>
      </c>
      <c r="C448" s="182" t="s">
        <v>76</v>
      </c>
      <c r="D448" s="42">
        <f t="shared" ref="D448:G448" si="102">D446+D447</f>
        <v>0</v>
      </c>
      <c r="E448" s="199">
        <f t="shared" si="102"/>
        <v>40653</v>
      </c>
      <c r="F448" s="122">
        <f t="shared" si="102"/>
        <v>40653</v>
      </c>
      <c r="G448" s="122">
        <f t="shared" si="102"/>
        <v>40653</v>
      </c>
      <c r="H448" s="122">
        <v>40336</v>
      </c>
    </row>
    <row r="449" spans="1:8" ht="12" customHeight="1">
      <c r="A449" s="147"/>
      <c r="B449" s="225"/>
      <c r="C449" s="182"/>
      <c r="D449" s="41"/>
      <c r="E449" s="202"/>
      <c r="F449" s="41"/>
      <c r="G449" s="41"/>
      <c r="H449" s="41"/>
    </row>
    <row r="450" spans="1:8" ht="27">
      <c r="A450" s="147"/>
      <c r="B450" s="225">
        <v>2.105</v>
      </c>
      <c r="C450" s="219" t="s">
        <v>213</v>
      </c>
      <c r="D450" s="41"/>
      <c r="E450" s="202"/>
      <c r="F450" s="41"/>
      <c r="G450" s="41"/>
      <c r="H450" s="41"/>
    </row>
    <row r="451" spans="1:8">
      <c r="A451" s="147"/>
      <c r="B451" s="222" t="s">
        <v>153</v>
      </c>
      <c r="C451" s="221" t="s">
        <v>211</v>
      </c>
      <c r="D451" s="40">
        <v>0</v>
      </c>
      <c r="E451" s="120">
        <v>56725</v>
      </c>
      <c r="F451" s="120">
        <v>56725</v>
      </c>
      <c r="G451" s="120">
        <v>56725</v>
      </c>
      <c r="H451" s="120">
        <v>56726</v>
      </c>
    </row>
    <row r="452" spans="1:8" ht="27">
      <c r="A452" s="147" t="s">
        <v>24</v>
      </c>
      <c r="B452" s="225">
        <v>2.105</v>
      </c>
      <c r="C452" s="219" t="s">
        <v>213</v>
      </c>
      <c r="D452" s="40">
        <f t="shared" ref="D452:G452" si="103">D451</f>
        <v>0</v>
      </c>
      <c r="E452" s="120">
        <f t="shared" si="103"/>
        <v>56725</v>
      </c>
      <c r="F452" s="120">
        <f t="shared" si="103"/>
        <v>56725</v>
      </c>
      <c r="G452" s="120">
        <f t="shared" si="103"/>
        <v>56725</v>
      </c>
      <c r="H452" s="120">
        <v>56726</v>
      </c>
    </row>
    <row r="453" spans="1:8" ht="16.149999999999999" customHeight="1">
      <c r="A453" s="147" t="s">
        <v>24</v>
      </c>
      <c r="B453" s="224">
        <v>2</v>
      </c>
      <c r="C453" s="149" t="s">
        <v>157</v>
      </c>
      <c r="D453" s="40">
        <f t="shared" ref="D453:G453" si="104">D448+D452</f>
        <v>0</v>
      </c>
      <c r="E453" s="197">
        <f t="shared" si="104"/>
        <v>97378</v>
      </c>
      <c r="F453" s="120">
        <f t="shared" si="104"/>
        <v>97378</v>
      </c>
      <c r="G453" s="120">
        <f t="shared" si="104"/>
        <v>97378</v>
      </c>
      <c r="H453" s="120">
        <v>97062</v>
      </c>
    </row>
    <row r="454" spans="1:8" ht="12" customHeight="1">
      <c r="A454" s="147"/>
      <c r="B454" s="224"/>
      <c r="C454" s="149"/>
      <c r="D454" s="41"/>
      <c r="E454" s="202"/>
      <c r="F454" s="41"/>
      <c r="G454" s="41"/>
      <c r="H454" s="41"/>
    </row>
    <row r="455" spans="1:8">
      <c r="A455" s="186"/>
      <c r="B455" s="228">
        <v>4</v>
      </c>
      <c r="C455" s="149" t="s">
        <v>249</v>
      </c>
      <c r="D455" s="200"/>
      <c r="E455" s="200"/>
      <c r="F455" s="200"/>
      <c r="G455" s="200"/>
      <c r="H455" s="37"/>
    </row>
    <row r="456" spans="1:8" s="6" customFormat="1" ht="13.5">
      <c r="A456" s="147"/>
      <c r="B456" s="225">
        <v>4.8</v>
      </c>
      <c r="C456" s="182" t="s">
        <v>156</v>
      </c>
      <c r="D456" s="200"/>
      <c r="E456" s="200"/>
      <c r="F456" s="200"/>
      <c r="G456" s="200"/>
      <c r="H456" s="37"/>
    </row>
    <row r="457" spans="1:8" ht="14.1" customHeight="1">
      <c r="A457" s="147"/>
      <c r="B457" s="148">
        <v>31</v>
      </c>
      <c r="C457" s="149" t="s">
        <v>79</v>
      </c>
      <c r="D457" s="200"/>
      <c r="E457" s="200"/>
      <c r="F457" s="200"/>
      <c r="G457" s="200"/>
      <c r="H457" s="37"/>
    </row>
    <row r="458" spans="1:8" ht="14.1" customHeight="1">
      <c r="A458" s="147"/>
      <c r="B458" s="148">
        <v>65</v>
      </c>
      <c r="C458" s="149" t="s">
        <v>80</v>
      </c>
      <c r="D458" s="200"/>
      <c r="E458" s="200"/>
      <c r="F458" s="200"/>
      <c r="G458" s="200"/>
      <c r="H458" s="37"/>
    </row>
    <row r="459" spans="1:8" ht="14.1" customHeight="1">
      <c r="A459" s="186"/>
      <c r="B459" s="229" t="s">
        <v>158</v>
      </c>
      <c r="C459" s="196" t="s">
        <v>145</v>
      </c>
      <c r="D459" s="40">
        <v>0</v>
      </c>
      <c r="E459" s="120">
        <v>1270</v>
      </c>
      <c r="F459" s="120">
        <v>1249</v>
      </c>
      <c r="G459" s="120">
        <v>1249</v>
      </c>
      <c r="H459" s="227">
        <v>1215</v>
      </c>
    </row>
    <row r="460" spans="1:8">
      <c r="A460" s="147" t="s">
        <v>24</v>
      </c>
      <c r="B460" s="148">
        <v>65</v>
      </c>
      <c r="C460" s="149" t="s">
        <v>80</v>
      </c>
      <c r="D460" s="40">
        <f t="shared" ref="D460:G461" si="105">D459</f>
        <v>0</v>
      </c>
      <c r="E460" s="197">
        <f t="shared" si="105"/>
        <v>1270</v>
      </c>
      <c r="F460" s="120">
        <f t="shared" si="105"/>
        <v>1249</v>
      </c>
      <c r="G460" s="120">
        <f t="shared" si="105"/>
        <v>1249</v>
      </c>
      <c r="H460" s="120">
        <v>1215</v>
      </c>
    </row>
    <row r="461" spans="1:8" s="6" customFormat="1">
      <c r="A461" s="147" t="s">
        <v>24</v>
      </c>
      <c r="B461" s="148">
        <v>31</v>
      </c>
      <c r="C461" s="149" t="s">
        <v>79</v>
      </c>
      <c r="D461" s="42">
        <f t="shared" si="105"/>
        <v>0</v>
      </c>
      <c r="E461" s="199">
        <f t="shared" si="105"/>
        <v>1270</v>
      </c>
      <c r="F461" s="122">
        <f t="shared" si="105"/>
        <v>1249</v>
      </c>
      <c r="G461" s="122">
        <f t="shared" si="105"/>
        <v>1249</v>
      </c>
      <c r="H461" s="122">
        <v>1215</v>
      </c>
    </row>
    <row r="462" spans="1:8" ht="13.5">
      <c r="A462" s="147" t="s">
        <v>24</v>
      </c>
      <c r="B462" s="225">
        <v>4.8</v>
      </c>
      <c r="C462" s="182" t="s">
        <v>156</v>
      </c>
      <c r="D462" s="41">
        <f t="shared" ref="D462:G462" si="106">D461</f>
        <v>0</v>
      </c>
      <c r="E462" s="121">
        <f t="shared" si="106"/>
        <v>1270</v>
      </c>
      <c r="F462" s="121">
        <f t="shared" si="106"/>
        <v>1249</v>
      </c>
      <c r="G462" s="121">
        <f t="shared" si="106"/>
        <v>1249</v>
      </c>
      <c r="H462" s="121">
        <v>1215</v>
      </c>
    </row>
    <row r="463" spans="1:8" ht="15.6" customHeight="1">
      <c r="A463" s="147" t="s">
        <v>24</v>
      </c>
      <c r="B463" s="224">
        <v>4</v>
      </c>
      <c r="C463" s="149" t="s">
        <v>199</v>
      </c>
      <c r="D463" s="42">
        <f t="shared" ref="D463:G463" si="107">D462</f>
        <v>0</v>
      </c>
      <c r="E463" s="199">
        <f t="shared" si="107"/>
        <v>1270</v>
      </c>
      <c r="F463" s="122">
        <f t="shared" si="107"/>
        <v>1249</v>
      </c>
      <c r="G463" s="122">
        <f t="shared" si="107"/>
        <v>1249</v>
      </c>
      <c r="H463" s="122">
        <v>1215</v>
      </c>
    </row>
    <row r="464" spans="1:8" ht="12" customHeight="1">
      <c r="A464" s="147"/>
      <c r="B464" s="230"/>
      <c r="C464" s="231"/>
      <c r="D464" s="72"/>
      <c r="E464" s="200"/>
      <c r="F464" s="72"/>
      <c r="G464" s="72"/>
      <c r="H464" s="127"/>
    </row>
    <row r="465" spans="1:8">
      <c r="A465" s="232"/>
      <c r="B465" s="230">
        <v>5</v>
      </c>
      <c r="C465" s="231" t="s">
        <v>159</v>
      </c>
      <c r="D465" s="200"/>
      <c r="E465" s="200"/>
      <c r="F465" s="200"/>
      <c r="G465" s="200"/>
      <c r="H465" s="127"/>
    </row>
    <row r="466" spans="1:8" ht="13.5">
      <c r="A466" s="232"/>
      <c r="B466" s="234">
        <v>5.101</v>
      </c>
      <c r="C466" s="235" t="s">
        <v>160</v>
      </c>
      <c r="D466" s="200"/>
      <c r="E466" s="200"/>
      <c r="F466" s="200"/>
      <c r="G466" s="200"/>
      <c r="H466" s="127"/>
    </row>
    <row r="467" spans="1:8">
      <c r="A467" s="270"/>
      <c r="B467" s="271" t="s">
        <v>153</v>
      </c>
      <c r="C467" s="272" t="s">
        <v>160</v>
      </c>
      <c r="D467" s="40">
        <v>0</v>
      </c>
      <c r="E467" s="197">
        <v>2196</v>
      </c>
      <c r="F467" s="120">
        <v>2196</v>
      </c>
      <c r="G467" s="120">
        <v>2196</v>
      </c>
      <c r="H467" s="227">
        <v>2197</v>
      </c>
    </row>
    <row r="468" spans="1:8" ht="13.5">
      <c r="A468" s="232" t="s">
        <v>24</v>
      </c>
      <c r="B468" s="234">
        <v>5.101</v>
      </c>
      <c r="C468" s="235" t="s">
        <v>160</v>
      </c>
      <c r="D468" s="40">
        <f t="shared" ref="D468:G469" si="108">D467</f>
        <v>0</v>
      </c>
      <c r="E468" s="197">
        <f t="shared" si="108"/>
        <v>2196</v>
      </c>
      <c r="F468" s="120">
        <f t="shared" si="108"/>
        <v>2196</v>
      </c>
      <c r="G468" s="120">
        <f t="shared" si="108"/>
        <v>2196</v>
      </c>
      <c r="H468" s="120">
        <v>2197</v>
      </c>
    </row>
    <row r="469" spans="1:8">
      <c r="A469" s="147" t="s">
        <v>24</v>
      </c>
      <c r="B469" s="230">
        <v>5</v>
      </c>
      <c r="C469" s="231" t="s">
        <v>159</v>
      </c>
      <c r="D469" s="42">
        <f t="shared" si="108"/>
        <v>0</v>
      </c>
      <c r="E469" s="199">
        <f t="shared" si="108"/>
        <v>2196</v>
      </c>
      <c r="F469" s="122">
        <f t="shared" si="108"/>
        <v>2196</v>
      </c>
      <c r="G469" s="122">
        <f t="shared" si="108"/>
        <v>2196</v>
      </c>
      <c r="H469" s="122">
        <v>2197</v>
      </c>
    </row>
    <row r="470" spans="1:8">
      <c r="A470" s="147"/>
      <c r="B470" s="230"/>
      <c r="C470" s="231"/>
      <c r="D470" s="46"/>
      <c r="E470" s="236"/>
      <c r="F470" s="46"/>
      <c r="G470" s="46"/>
      <c r="H470" s="236"/>
    </row>
    <row r="471" spans="1:8">
      <c r="A471" s="147"/>
      <c r="B471" s="230">
        <v>8</v>
      </c>
      <c r="C471" s="231" t="s">
        <v>228</v>
      </c>
      <c r="D471" s="41"/>
      <c r="E471" s="202"/>
      <c r="F471" s="41"/>
      <c r="G471" s="41"/>
      <c r="H471" s="202"/>
    </row>
    <row r="472" spans="1:8" ht="13.5">
      <c r="A472" s="147"/>
      <c r="B472" s="225">
        <v>8.2010000000000005</v>
      </c>
      <c r="C472" s="182" t="s">
        <v>154</v>
      </c>
      <c r="D472" s="41"/>
      <c r="E472" s="202"/>
      <c r="F472" s="41"/>
      <c r="G472" s="41"/>
      <c r="H472" s="202"/>
    </row>
    <row r="473" spans="1:8">
      <c r="A473" s="147"/>
      <c r="B473" s="226">
        <v>60</v>
      </c>
      <c r="C473" s="149" t="s">
        <v>155</v>
      </c>
      <c r="D473" s="41"/>
      <c r="E473" s="202"/>
      <c r="F473" s="41"/>
      <c r="G473" s="41"/>
      <c r="H473" s="202"/>
    </row>
    <row r="474" spans="1:8">
      <c r="A474" s="147"/>
      <c r="B474" s="128" t="s">
        <v>143</v>
      </c>
      <c r="C474" s="119" t="s">
        <v>145</v>
      </c>
      <c r="D474" s="41">
        <v>0</v>
      </c>
      <c r="E474" s="41">
        <v>0</v>
      </c>
      <c r="F474" s="121">
        <v>1</v>
      </c>
      <c r="G474" s="121">
        <v>1</v>
      </c>
      <c r="H474" s="41">
        <v>0</v>
      </c>
    </row>
    <row r="475" spans="1:8">
      <c r="A475" s="147" t="s">
        <v>24</v>
      </c>
      <c r="B475" s="226">
        <v>60</v>
      </c>
      <c r="C475" s="149" t="s">
        <v>155</v>
      </c>
      <c r="D475" s="46">
        <f t="shared" ref="D475:G477" si="109">D474</f>
        <v>0</v>
      </c>
      <c r="E475" s="46">
        <f t="shared" si="109"/>
        <v>0</v>
      </c>
      <c r="F475" s="237">
        <f t="shared" si="109"/>
        <v>1</v>
      </c>
      <c r="G475" s="237">
        <f t="shared" si="109"/>
        <v>1</v>
      </c>
      <c r="H475" s="46">
        <v>0</v>
      </c>
    </row>
    <row r="476" spans="1:8" ht="13.5">
      <c r="A476" s="147" t="s">
        <v>24</v>
      </c>
      <c r="B476" s="225">
        <v>8.2010000000000005</v>
      </c>
      <c r="C476" s="182" t="s">
        <v>154</v>
      </c>
      <c r="D476" s="42">
        <f t="shared" si="109"/>
        <v>0</v>
      </c>
      <c r="E476" s="42">
        <f t="shared" si="109"/>
        <v>0</v>
      </c>
      <c r="F476" s="122">
        <f t="shared" si="109"/>
        <v>1</v>
      </c>
      <c r="G476" s="122">
        <f t="shared" si="109"/>
        <v>1</v>
      </c>
      <c r="H476" s="42">
        <v>0</v>
      </c>
    </row>
    <row r="477" spans="1:8">
      <c r="A477" s="147" t="s">
        <v>24</v>
      </c>
      <c r="B477" s="230">
        <v>8</v>
      </c>
      <c r="C477" s="231" t="s">
        <v>228</v>
      </c>
      <c r="D477" s="40">
        <f t="shared" si="109"/>
        <v>0</v>
      </c>
      <c r="E477" s="40">
        <f t="shared" si="109"/>
        <v>0</v>
      </c>
      <c r="F477" s="120">
        <f t="shared" si="109"/>
        <v>1</v>
      </c>
      <c r="G477" s="120">
        <f t="shared" si="109"/>
        <v>1</v>
      </c>
      <c r="H477" s="40">
        <v>0</v>
      </c>
    </row>
    <row r="478" spans="1:8" ht="9.6" customHeight="1">
      <c r="A478" s="147"/>
      <c r="B478" s="230"/>
      <c r="C478" s="231"/>
      <c r="D478" s="41"/>
      <c r="E478" s="202"/>
      <c r="F478" s="121"/>
      <c r="G478" s="41"/>
      <c r="H478" s="41"/>
    </row>
    <row r="479" spans="1:8" ht="25.5">
      <c r="A479" s="147"/>
      <c r="B479" s="230">
        <v>9</v>
      </c>
      <c r="C479" s="238" t="s">
        <v>229</v>
      </c>
      <c r="D479" s="41"/>
      <c r="E479" s="202"/>
      <c r="F479" s="121"/>
      <c r="G479" s="41"/>
      <c r="H479" s="41"/>
    </row>
    <row r="480" spans="1:8" ht="13.5">
      <c r="A480" s="147"/>
      <c r="B480" s="225">
        <v>9.1010000000000009</v>
      </c>
      <c r="C480" s="182" t="s">
        <v>76</v>
      </c>
      <c r="D480" s="41"/>
      <c r="E480" s="202"/>
      <c r="F480" s="121"/>
      <c r="G480" s="41"/>
      <c r="H480" s="41"/>
    </row>
    <row r="481" spans="1:8">
      <c r="A481" s="147"/>
      <c r="B481" s="128" t="s">
        <v>153</v>
      </c>
      <c r="C481" s="119" t="s">
        <v>145</v>
      </c>
      <c r="D481" s="41">
        <v>0</v>
      </c>
      <c r="E481" s="41">
        <v>0</v>
      </c>
      <c r="F481" s="121">
        <v>1</v>
      </c>
      <c r="G481" s="121">
        <v>1</v>
      </c>
      <c r="H481" s="41">
        <v>0</v>
      </c>
    </row>
    <row r="482" spans="1:8" ht="13.5">
      <c r="A482" s="147" t="s">
        <v>24</v>
      </c>
      <c r="B482" s="225">
        <v>9.1010000000000009</v>
      </c>
      <c r="C482" s="182" t="s">
        <v>76</v>
      </c>
      <c r="D482" s="42">
        <f t="shared" ref="D482:G482" si="110">D481</f>
        <v>0</v>
      </c>
      <c r="E482" s="42">
        <f t="shared" si="110"/>
        <v>0</v>
      </c>
      <c r="F482" s="122">
        <f t="shared" si="110"/>
        <v>1</v>
      </c>
      <c r="G482" s="122">
        <f t="shared" si="110"/>
        <v>1</v>
      </c>
      <c r="H482" s="42">
        <v>0</v>
      </c>
    </row>
    <row r="483" spans="1:8">
      <c r="A483" s="147"/>
      <c r="B483" s="230"/>
      <c r="C483" s="231"/>
      <c r="D483" s="41"/>
      <c r="E483" s="202"/>
      <c r="F483" s="121"/>
      <c r="G483" s="41"/>
      <c r="H483" s="41"/>
    </row>
    <row r="484" spans="1:8" ht="13.5">
      <c r="A484" s="147"/>
      <c r="B484" s="225">
        <v>9.1020000000000003</v>
      </c>
      <c r="C484" s="231" t="s">
        <v>233</v>
      </c>
      <c r="D484" s="41"/>
      <c r="E484" s="202"/>
      <c r="F484" s="121"/>
      <c r="G484" s="41"/>
      <c r="H484" s="41"/>
    </row>
    <row r="485" spans="1:8">
      <c r="A485" s="147"/>
      <c r="B485" s="233" t="s">
        <v>153</v>
      </c>
      <c r="C485" s="231" t="s">
        <v>160</v>
      </c>
      <c r="D485" s="41">
        <v>0</v>
      </c>
      <c r="E485" s="41">
        <v>0</v>
      </c>
      <c r="F485" s="121">
        <v>1</v>
      </c>
      <c r="G485" s="121">
        <v>1</v>
      </c>
      <c r="H485" s="41">
        <v>0</v>
      </c>
    </row>
    <row r="486" spans="1:8" ht="13.5">
      <c r="A486" s="147" t="s">
        <v>24</v>
      </c>
      <c r="B486" s="225">
        <v>9.1020000000000003</v>
      </c>
      <c r="C486" s="231" t="s">
        <v>233</v>
      </c>
      <c r="D486" s="42">
        <f t="shared" ref="D486:G486" si="111">D485</f>
        <v>0</v>
      </c>
      <c r="E486" s="42">
        <f t="shared" si="111"/>
        <v>0</v>
      </c>
      <c r="F486" s="122">
        <f t="shared" si="111"/>
        <v>1</v>
      </c>
      <c r="G486" s="122">
        <f t="shared" si="111"/>
        <v>1</v>
      </c>
      <c r="H486" s="42">
        <v>0</v>
      </c>
    </row>
    <row r="487" spans="1:8" ht="13.5">
      <c r="A487" s="147"/>
      <c r="B487" s="225"/>
      <c r="C487" s="231"/>
      <c r="D487" s="41"/>
      <c r="E487" s="41"/>
      <c r="F487" s="121"/>
      <c r="G487" s="41"/>
      <c r="H487" s="41"/>
    </row>
    <row r="488" spans="1:8" ht="13.5">
      <c r="A488" s="147"/>
      <c r="B488" s="225">
        <v>9.8000000000000007</v>
      </c>
      <c r="C488" s="231" t="s">
        <v>156</v>
      </c>
      <c r="D488" s="41"/>
      <c r="E488" s="202"/>
      <c r="F488" s="121"/>
      <c r="G488" s="41"/>
      <c r="H488" s="41"/>
    </row>
    <row r="489" spans="1:8">
      <c r="A489" s="147"/>
      <c r="B489" s="128" t="s">
        <v>175</v>
      </c>
      <c r="C489" s="119" t="s">
        <v>176</v>
      </c>
      <c r="D489" s="41">
        <v>0</v>
      </c>
      <c r="E489" s="41">
        <v>0</v>
      </c>
      <c r="F489" s="121">
        <v>1</v>
      </c>
      <c r="G489" s="121">
        <v>1</v>
      </c>
      <c r="H489" s="41">
        <v>0</v>
      </c>
    </row>
    <row r="490" spans="1:8" ht="25.5">
      <c r="A490" s="147"/>
      <c r="B490" s="128" t="s">
        <v>230</v>
      </c>
      <c r="C490" s="221" t="s">
        <v>231</v>
      </c>
      <c r="D490" s="41">
        <v>0</v>
      </c>
      <c r="E490" s="41">
        <v>0</v>
      </c>
      <c r="F490" s="121">
        <v>1</v>
      </c>
      <c r="G490" s="121">
        <v>1</v>
      </c>
      <c r="H490" s="41">
        <v>0</v>
      </c>
    </row>
    <row r="491" spans="1:8" ht="25.5">
      <c r="A491" s="147"/>
      <c r="B491" s="128" t="s">
        <v>232</v>
      </c>
      <c r="C491" s="119" t="s">
        <v>277</v>
      </c>
      <c r="D491" s="41">
        <v>0</v>
      </c>
      <c r="E491" s="41">
        <v>0</v>
      </c>
      <c r="F491" s="121">
        <v>1</v>
      </c>
      <c r="G491" s="121">
        <v>1</v>
      </c>
      <c r="H491" s="41">
        <v>0</v>
      </c>
    </row>
    <row r="492" spans="1:8" ht="13.5">
      <c r="A492" s="147" t="s">
        <v>24</v>
      </c>
      <c r="B492" s="225">
        <v>9.8000000000000007</v>
      </c>
      <c r="C492" s="231" t="s">
        <v>156</v>
      </c>
      <c r="D492" s="42">
        <f t="shared" ref="D492:G492" si="112">D491+D490+D489</f>
        <v>0</v>
      </c>
      <c r="E492" s="42">
        <f t="shared" si="112"/>
        <v>0</v>
      </c>
      <c r="F492" s="122">
        <f t="shared" si="112"/>
        <v>3</v>
      </c>
      <c r="G492" s="122">
        <f t="shared" si="112"/>
        <v>3</v>
      </c>
      <c r="H492" s="42">
        <v>0</v>
      </c>
    </row>
    <row r="493" spans="1:8" ht="25.5">
      <c r="A493" s="147" t="s">
        <v>24</v>
      </c>
      <c r="B493" s="230">
        <v>9</v>
      </c>
      <c r="C493" s="238" t="s">
        <v>229</v>
      </c>
      <c r="D493" s="42">
        <f t="shared" ref="D493:G493" si="113">D492+D486+D482</f>
        <v>0</v>
      </c>
      <c r="E493" s="42">
        <f t="shared" si="113"/>
        <v>0</v>
      </c>
      <c r="F493" s="122">
        <f t="shared" si="113"/>
        <v>5</v>
      </c>
      <c r="G493" s="122">
        <f t="shared" si="113"/>
        <v>5</v>
      </c>
      <c r="H493" s="42">
        <v>0</v>
      </c>
    </row>
    <row r="494" spans="1:8" ht="13.5">
      <c r="A494" s="147" t="s">
        <v>24</v>
      </c>
      <c r="B494" s="181">
        <v>6004</v>
      </c>
      <c r="C494" s="182" t="s">
        <v>151</v>
      </c>
      <c r="D494" s="42">
        <f t="shared" ref="D494:G494" si="114">D463+D453+D442+D468+D477+D493</f>
        <v>0</v>
      </c>
      <c r="E494" s="199">
        <f t="shared" si="114"/>
        <v>102083</v>
      </c>
      <c r="F494" s="122">
        <f t="shared" si="114"/>
        <v>102087</v>
      </c>
      <c r="G494" s="122">
        <f t="shared" si="114"/>
        <v>102087</v>
      </c>
      <c r="H494" s="199">
        <v>101721</v>
      </c>
    </row>
    <row r="495" spans="1:8" ht="10.9" customHeight="1">
      <c r="A495" s="147"/>
      <c r="B495" s="239"/>
      <c r="C495" s="240"/>
      <c r="D495" s="180"/>
      <c r="E495" s="180"/>
      <c r="F495" s="180"/>
      <c r="G495" s="180"/>
      <c r="H495" s="180"/>
    </row>
    <row r="496" spans="1:8">
      <c r="A496" s="241" t="s">
        <v>26</v>
      </c>
      <c r="B496" s="242">
        <v>7610</v>
      </c>
      <c r="C496" s="243" t="s">
        <v>16</v>
      </c>
      <c r="D496" s="244"/>
      <c r="E496" s="244"/>
      <c r="F496" s="244"/>
      <c r="G496" s="244"/>
      <c r="H496" s="244"/>
    </row>
    <row r="497" spans="1:8">
      <c r="A497" s="241"/>
      <c r="B497" s="245">
        <v>0.20100000000000001</v>
      </c>
      <c r="C497" s="243" t="s">
        <v>154</v>
      </c>
      <c r="D497" s="246"/>
      <c r="E497" s="246"/>
      <c r="F497" s="246"/>
      <c r="G497" s="246"/>
      <c r="H497" s="246"/>
    </row>
    <row r="498" spans="1:8">
      <c r="A498" s="241"/>
      <c r="B498" s="247">
        <v>61</v>
      </c>
      <c r="C498" s="248" t="s">
        <v>250</v>
      </c>
      <c r="D498" s="249"/>
      <c r="E498" s="249"/>
      <c r="F498" s="249"/>
      <c r="G498" s="249"/>
      <c r="H498" s="249"/>
    </row>
    <row r="499" spans="1:8">
      <c r="A499" s="241"/>
      <c r="B499" s="250" t="s">
        <v>162</v>
      </c>
      <c r="C499" s="92" t="s">
        <v>161</v>
      </c>
      <c r="D499" s="10">
        <v>0</v>
      </c>
      <c r="E499" s="10">
        <v>0</v>
      </c>
      <c r="F499" s="88">
        <v>4500</v>
      </c>
      <c r="G499" s="88">
        <v>4500</v>
      </c>
      <c r="H499" s="25">
        <v>4500</v>
      </c>
    </row>
    <row r="500" spans="1:8">
      <c r="A500" s="241" t="s">
        <v>24</v>
      </c>
      <c r="B500" s="247">
        <v>61</v>
      </c>
      <c r="C500" s="248" t="s">
        <v>250</v>
      </c>
      <c r="D500" s="10">
        <f t="shared" ref="D500:G501" si="115">D499</f>
        <v>0</v>
      </c>
      <c r="E500" s="10">
        <f t="shared" si="115"/>
        <v>0</v>
      </c>
      <c r="F500" s="88">
        <f t="shared" si="115"/>
        <v>4500</v>
      </c>
      <c r="G500" s="88">
        <f t="shared" si="115"/>
        <v>4500</v>
      </c>
      <c r="H500" s="88">
        <v>4500</v>
      </c>
    </row>
    <row r="501" spans="1:8">
      <c r="A501" s="273" t="s">
        <v>24</v>
      </c>
      <c r="B501" s="274">
        <v>0.20100000000000001</v>
      </c>
      <c r="C501" s="275" t="s">
        <v>154</v>
      </c>
      <c r="D501" s="31">
        <f t="shared" si="115"/>
        <v>0</v>
      </c>
      <c r="E501" s="31">
        <f t="shared" si="115"/>
        <v>0</v>
      </c>
      <c r="F501" s="55">
        <f t="shared" si="115"/>
        <v>4500</v>
      </c>
      <c r="G501" s="55">
        <f t="shared" si="115"/>
        <v>4500</v>
      </c>
      <c r="H501" s="32">
        <v>4500</v>
      </c>
    </row>
    <row r="502" spans="1:8" ht="10.9" customHeight="1">
      <c r="A502" s="241"/>
      <c r="B502" s="245"/>
      <c r="C502" s="243"/>
      <c r="D502" s="249"/>
      <c r="E502" s="249"/>
      <c r="F502" s="249"/>
      <c r="G502" s="249"/>
      <c r="H502" s="249"/>
    </row>
    <row r="503" spans="1:8" ht="13.9" customHeight="1">
      <c r="A503" s="241"/>
      <c r="B503" s="245">
        <v>0.20200000000000001</v>
      </c>
      <c r="C503" s="243" t="s">
        <v>163</v>
      </c>
      <c r="D503" s="249"/>
      <c r="E503" s="249"/>
      <c r="F503" s="249"/>
      <c r="G503" s="249"/>
      <c r="H503" s="249"/>
    </row>
    <row r="504" spans="1:8">
      <c r="A504" s="241"/>
      <c r="B504" s="247">
        <v>62</v>
      </c>
      <c r="C504" s="92" t="s">
        <v>251</v>
      </c>
      <c r="D504" s="249"/>
      <c r="E504" s="249"/>
      <c r="F504" s="249"/>
      <c r="G504" s="249"/>
      <c r="H504" s="249"/>
    </row>
    <row r="505" spans="1:8">
      <c r="A505" s="241"/>
      <c r="B505" s="250" t="s">
        <v>164</v>
      </c>
      <c r="C505" s="92" t="s">
        <v>161</v>
      </c>
      <c r="D505" s="10">
        <v>0</v>
      </c>
      <c r="E505" s="10">
        <v>0</v>
      </c>
      <c r="F505" s="88">
        <v>1000</v>
      </c>
      <c r="G505" s="88">
        <v>1000</v>
      </c>
      <c r="H505" s="25">
        <v>1000</v>
      </c>
    </row>
    <row r="506" spans="1:8">
      <c r="A506" s="241" t="s">
        <v>24</v>
      </c>
      <c r="B506" s="247">
        <v>62</v>
      </c>
      <c r="C506" s="92" t="s">
        <v>251</v>
      </c>
      <c r="D506" s="10">
        <f t="shared" ref="D506:G506" si="116">D505</f>
        <v>0</v>
      </c>
      <c r="E506" s="10">
        <f t="shared" si="116"/>
        <v>0</v>
      </c>
      <c r="F506" s="88">
        <f t="shared" si="116"/>
        <v>1000</v>
      </c>
      <c r="G506" s="88">
        <f t="shared" si="116"/>
        <v>1000</v>
      </c>
      <c r="H506" s="251">
        <v>1000</v>
      </c>
    </row>
    <row r="507" spans="1:8" ht="13.9" customHeight="1">
      <c r="A507" s="241" t="s">
        <v>24</v>
      </c>
      <c r="B507" s="245">
        <v>0.20200000000000001</v>
      </c>
      <c r="C507" s="243" t="s">
        <v>163</v>
      </c>
      <c r="D507" s="31">
        <f t="shared" ref="D507:G507" si="117">D505</f>
        <v>0</v>
      </c>
      <c r="E507" s="31">
        <f t="shared" si="117"/>
        <v>0</v>
      </c>
      <c r="F507" s="55">
        <f t="shared" si="117"/>
        <v>1000</v>
      </c>
      <c r="G507" s="55">
        <f t="shared" si="117"/>
        <v>1000</v>
      </c>
      <c r="H507" s="32">
        <v>1000</v>
      </c>
    </row>
    <row r="508" spans="1:8">
      <c r="A508" s="252" t="s">
        <v>24</v>
      </c>
      <c r="B508" s="242">
        <v>7610</v>
      </c>
      <c r="C508" s="243" t="s">
        <v>16</v>
      </c>
      <c r="D508" s="35">
        <f t="shared" ref="D508:G508" si="118">D507+D501</f>
        <v>0</v>
      </c>
      <c r="E508" s="35">
        <f t="shared" si="118"/>
        <v>0</v>
      </c>
      <c r="F508" s="89">
        <f t="shared" si="118"/>
        <v>5500</v>
      </c>
      <c r="G508" s="89">
        <f t="shared" si="118"/>
        <v>5500</v>
      </c>
      <c r="H508" s="253">
        <v>5500</v>
      </c>
    </row>
    <row r="509" spans="1:8" s="9" customFormat="1">
      <c r="A509" s="28" t="s">
        <v>24</v>
      </c>
      <c r="B509" s="29"/>
      <c r="C509" s="30" t="s">
        <v>140</v>
      </c>
      <c r="D509" s="31">
        <f t="shared" ref="D509:G509" si="119">D508+D494+D433</f>
        <v>0</v>
      </c>
      <c r="E509" s="32">
        <f t="shared" si="119"/>
        <v>2462612</v>
      </c>
      <c r="F509" s="55">
        <f t="shared" si="119"/>
        <v>3282496</v>
      </c>
      <c r="G509" s="55">
        <f t="shared" si="119"/>
        <v>3431776</v>
      </c>
      <c r="H509" s="32">
        <v>3758689</v>
      </c>
    </row>
    <row r="510" spans="1:8" ht="13.5">
      <c r="A510" s="28" t="s">
        <v>24</v>
      </c>
      <c r="B510" s="254"/>
      <c r="C510" s="255" t="s">
        <v>19</v>
      </c>
      <c r="D510" s="42">
        <f t="shared" ref="D510:G510" si="120">D494+D433</f>
        <v>0</v>
      </c>
      <c r="E510" s="256">
        <f t="shared" si="120"/>
        <v>2462612</v>
      </c>
      <c r="F510" s="122">
        <f t="shared" si="120"/>
        <v>3276996</v>
      </c>
      <c r="G510" s="122">
        <f t="shared" si="120"/>
        <v>3426276</v>
      </c>
      <c r="H510" s="256">
        <v>3753189</v>
      </c>
    </row>
    <row r="511" spans="1:8">
      <c r="A511" s="28" t="s">
        <v>24</v>
      </c>
      <c r="B511" s="257"/>
      <c r="C511" s="258" t="s">
        <v>20</v>
      </c>
      <c r="D511" s="31">
        <f t="shared" ref="D511:G511" si="121">D508</f>
        <v>0</v>
      </c>
      <c r="E511" s="31">
        <f t="shared" si="121"/>
        <v>0</v>
      </c>
      <c r="F511" s="55">
        <f t="shared" si="121"/>
        <v>5500</v>
      </c>
      <c r="G511" s="55">
        <f t="shared" si="121"/>
        <v>5500</v>
      </c>
      <c r="H511" s="32">
        <v>5500</v>
      </c>
    </row>
    <row r="512" spans="1:8">
      <c r="A512" s="28" t="s">
        <v>24</v>
      </c>
      <c r="B512" s="29"/>
      <c r="C512" s="30" t="s">
        <v>165</v>
      </c>
      <c r="D512" s="103">
        <f t="shared" ref="D512:G512" si="122">D509+D379</f>
        <v>785</v>
      </c>
      <c r="E512" s="259">
        <f t="shared" si="122"/>
        <v>10949608</v>
      </c>
      <c r="F512" s="103">
        <f t="shared" si="122"/>
        <v>13531742</v>
      </c>
      <c r="G512" s="103">
        <f t="shared" si="122"/>
        <v>13405819</v>
      </c>
      <c r="H512" s="259">
        <v>18528644</v>
      </c>
    </row>
    <row r="513" spans="1:8" ht="13.5">
      <c r="A513" s="28" t="s">
        <v>24</v>
      </c>
      <c r="B513" s="254"/>
      <c r="C513" s="255" t="s">
        <v>19</v>
      </c>
      <c r="D513" s="42">
        <f t="shared" ref="D513:G513" si="123">D494+D433+D380</f>
        <v>0</v>
      </c>
      <c r="E513" s="256">
        <f t="shared" si="123"/>
        <v>5846556</v>
      </c>
      <c r="F513" s="122">
        <f>F494+F433+F380-F357</f>
        <v>7093604</v>
      </c>
      <c r="G513" s="122">
        <f t="shared" si="123"/>
        <v>7192884</v>
      </c>
      <c r="H513" s="256">
        <v>8528592</v>
      </c>
    </row>
    <row r="514" spans="1:8">
      <c r="A514" s="28" t="s">
        <v>24</v>
      </c>
      <c r="B514" s="257"/>
      <c r="C514" s="258" t="s">
        <v>20</v>
      </c>
      <c r="D514" s="88">
        <f t="shared" ref="D514:F514" si="124">D512-D513</f>
        <v>785</v>
      </c>
      <c r="E514" s="251">
        <f t="shared" si="124"/>
        <v>5103052</v>
      </c>
      <c r="F514" s="55">
        <f t="shared" si="124"/>
        <v>6438138</v>
      </c>
      <c r="G514" s="88">
        <f>G512-G513</f>
        <v>6212935</v>
      </c>
      <c r="H514" s="251">
        <v>10000052</v>
      </c>
    </row>
    <row r="515" spans="1:8">
      <c r="A515" s="241"/>
      <c r="B515" s="260"/>
      <c r="C515" s="261"/>
      <c r="D515" s="51"/>
      <c r="E515" s="262"/>
      <c r="F515" s="51"/>
      <c r="G515" s="51"/>
      <c r="H515" s="262"/>
    </row>
    <row r="516" spans="1:8" ht="25.5">
      <c r="A516" s="48" t="s">
        <v>216</v>
      </c>
      <c r="B516" s="166">
        <v>2054</v>
      </c>
      <c r="C516" s="95" t="s">
        <v>265</v>
      </c>
      <c r="D516" s="12">
        <v>0</v>
      </c>
      <c r="E516" s="51">
        <v>4</v>
      </c>
      <c r="F516" s="12">
        <v>0</v>
      </c>
      <c r="G516" s="12">
        <v>0</v>
      </c>
      <c r="H516" s="12">
        <v>0</v>
      </c>
    </row>
    <row r="517" spans="1:8" ht="30" customHeight="1">
      <c r="A517" s="48" t="s">
        <v>216</v>
      </c>
      <c r="B517" s="60">
        <v>2071</v>
      </c>
      <c r="C517" s="53" t="s">
        <v>220</v>
      </c>
      <c r="D517" s="12">
        <v>0</v>
      </c>
      <c r="E517" s="51">
        <v>2011</v>
      </c>
      <c r="F517" s="12">
        <v>0</v>
      </c>
      <c r="G517" s="12">
        <v>0</v>
      </c>
      <c r="H517" s="12">
        <v>0</v>
      </c>
    </row>
    <row r="518" spans="1:8">
      <c r="A518" s="48"/>
      <c r="B518" s="151"/>
      <c r="C518" s="50"/>
      <c r="D518" s="249"/>
      <c r="E518" s="249"/>
      <c r="F518" s="249"/>
      <c r="G518" s="249"/>
      <c r="H518" s="249"/>
    </row>
    <row r="519" spans="1:8">
      <c r="A519" s="48"/>
      <c r="B519" s="49"/>
      <c r="C519" s="50"/>
      <c r="D519" s="249"/>
      <c r="E519" s="249"/>
      <c r="F519" s="249"/>
      <c r="G519" s="249"/>
      <c r="H519" s="249"/>
    </row>
    <row r="520" spans="1:8">
      <c r="A520" s="241"/>
      <c r="B520" s="151"/>
      <c r="C520" s="92"/>
      <c r="D520" s="249"/>
      <c r="E520" s="249"/>
      <c r="F520" s="249"/>
      <c r="G520" s="249"/>
      <c r="H520" s="249"/>
    </row>
    <row r="521" spans="1:8">
      <c r="A521" s="241"/>
      <c r="B521" s="260"/>
      <c r="C521" s="261"/>
      <c r="D521" s="249"/>
      <c r="E521" s="249"/>
      <c r="F521" s="249"/>
      <c r="G521" s="249"/>
      <c r="H521" s="249"/>
    </row>
    <row r="522" spans="1:8">
      <c r="A522" s="241"/>
      <c r="B522" s="260"/>
      <c r="C522" s="261"/>
      <c r="D522" s="249"/>
      <c r="E522" s="249"/>
      <c r="F522" s="249"/>
      <c r="G522" s="249"/>
      <c r="H522" s="249"/>
    </row>
    <row r="523" spans="1:8">
      <c r="C523" s="64"/>
      <c r="D523" s="84"/>
      <c r="E523" s="84"/>
      <c r="F523" s="84"/>
      <c r="G523" s="84"/>
      <c r="H523" s="84"/>
    </row>
    <row r="524" spans="1:8">
      <c r="C524" s="64"/>
      <c r="D524" s="84"/>
      <c r="E524" s="76"/>
      <c r="F524" s="76"/>
      <c r="G524" s="76"/>
      <c r="H524" s="76"/>
    </row>
    <row r="525" spans="1:8">
      <c r="C525" s="64"/>
      <c r="D525" s="263"/>
      <c r="E525" s="263"/>
      <c r="F525" s="263"/>
      <c r="G525" s="264"/>
      <c r="H525" s="76"/>
    </row>
    <row r="526" spans="1:8">
      <c r="C526" s="64"/>
      <c r="D526" s="265"/>
      <c r="E526" s="265"/>
      <c r="F526" s="265"/>
      <c r="G526" s="266"/>
      <c r="H526" s="76"/>
    </row>
    <row r="527" spans="1:8">
      <c r="C527" s="61"/>
      <c r="D527" s="265"/>
      <c r="E527" s="265"/>
      <c r="F527" s="265"/>
      <c r="G527" s="266"/>
      <c r="H527" s="76"/>
    </row>
    <row r="528" spans="1:8">
      <c r="C528" s="61"/>
      <c r="D528" s="84"/>
      <c r="E528" s="76"/>
      <c r="F528" s="76"/>
      <c r="G528" s="76"/>
      <c r="H528" s="76"/>
    </row>
    <row r="529" spans="3:8">
      <c r="C529" s="61"/>
      <c r="D529" s="84"/>
      <c r="E529" s="76"/>
      <c r="F529" s="76"/>
      <c r="G529" s="76"/>
      <c r="H529" s="76"/>
    </row>
    <row r="530" spans="3:8">
      <c r="C530" s="61"/>
      <c r="D530" s="84"/>
      <c r="E530" s="76"/>
      <c r="F530" s="76"/>
      <c r="G530" s="76"/>
      <c r="H530" s="76"/>
    </row>
    <row r="531" spans="3:8">
      <c r="C531" s="61"/>
      <c r="D531" s="84"/>
      <c r="F531" s="249"/>
      <c r="G531" s="249"/>
      <c r="H531" s="76"/>
    </row>
    <row r="532" spans="3:8">
      <c r="C532" s="61"/>
      <c r="D532" s="84"/>
      <c r="E532" s="76"/>
      <c r="F532" s="76"/>
      <c r="G532" s="76"/>
      <c r="H532" s="76"/>
    </row>
    <row r="533" spans="3:8">
      <c r="C533" s="61"/>
      <c r="D533" s="84"/>
      <c r="E533" s="76"/>
      <c r="F533" s="76"/>
      <c r="G533" s="76"/>
      <c r="H533" s="76"/>
    </row>
    <row r="534" spans="3:8">
      <c r="C534" s="61"/>
      <c r="D534" s="84"/>
      <c r="E534" s="76"/>
      <c r="F534" s="76"/>
      <c r="G534" s="76"/>
      <c r="H534" s="76"/>
    </row>
    <row r="535" spans="3:8">
      <c r="C535" s="61"/>
      <c r="D535" s="90"/>
      <c r="E535" s="90"/>
      <c r="F535" s="90"/>
      <c r="G535" s="90"/>
      <c r="H535" s="76"/>
    </row>
    <row r="536" spans="3:8">
      <c r="C536" s="64"/>
      <c r="D536" s="84"/>
      <c r="E536" s="76"/>
      <c r="F536" s="76"/>
      <c r="G536" s="76"/>
      <c r="H536" s="76"/>
    </row>
  </sheetData>
  <autoFilter ref="A33:H519"/>
  <mergeCells count="7">
    <mergeCell ref="A1:H1"/>
    <mergeCell ref="A2:H2"/>
    <mergeCell ref="F9:G9"/>
    <mergeCell ref="D32:E32"/>
    <mergeCell ref="D31:E31"/>
    <mergeCell ref="F10:G10"/>
    <mergeCell ref="F8:G8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66" fitToHeight="0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1" manualBreakCount="11">
    <brk id="39" max="7" man="1"/>
    <brk id="75" max="7" man="1"/>
    <brk id="106" max="7" man="1"/>
    <brk id="132" max="7" man="1"/>
    <brk id="190" max="7" man="1"/>
    <brk id="223" max="7" man="1"/>
    <brk id="259" max="7" man="1"/>
    <brk id="328" max="7" man="1"/>
    <brk id="358" max="7" man="1"/>
    <brk id="390" max="7" man="1"/>
    <brk id="423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dem10</vt:lpstr>
      <vt:lpstr>'dem10'!cess</vt:lpstr>
      <vt:lpstr>'dem10'!debt</vt:lpstr>
      <vt:lpstr>'dem10'!debt1</vt:lpstr>
      <vt:lpstr>'dem10'!interest</vt:lpstr>
      <vt:lpstr>'dem10'!it</vt:lpstr>
      <vt:lpstr>'dem10'!loans</vt:lpstr>
      <vt:lpstr>'dem10'!lotteries</vt:lpstr>
      <vt:lpstr>'dem10'!lottery</vt:lpstr>
      <vt:lpstr>'dem10'!lottery1</vt:lpstr>
      <vt:lpstr>'dem10'!mgs</vt:lpstr>
      <vt:lpstr>'dem10'!pao</vt:lpstr>
      <vt:lpstr>'dem10'!penrec</vt:lpstr>
      <vt:lpstr>'dem10'!pension</vt:lpstr>
      <vt:lpstr>'dem10'!Print_Area</vt:lpstr>
      <vt:lpstr>'dem10'!Print_Titles</vt:lpstr>
      <vt:lpstr>'dem10'!revise</vt:lpstr>
      <vt:lpstr>'dem10'!sgs</vt:lpstr>
      <vt:lpstr>'dem10'!sinking</vt:lpstr>
      <vt:lpstr>'dem10'!social</vt:lpstr>
      <vt:lpstr>'dem10'!SocialSecurity</vt:lpstr>
      <vt:lpstr>'dem10'!st</vt:lpstr>
      <vt:lpstr>'dem10'!stamps</vt:lpstr>
      <vt:lpstr>'dem10'!summary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2018-02-27T04:59:29Z</cp:lastPrinted>
  <dcterms:created xsi:type="dcterms:W3CDTF">2004-06-02T16:13:46Z</dcterms:created>
  <dcterms:modified xsi:type="dcterms:W3CDTF">2018-04-07T07:44:51Z</dcterms:modified>
</cp:coreProperties>
</file>