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0"/>
  </bookViews>
  <sheets>
    <sheet name="dem12" sheetId="1" r:id="rId1"/>
    <sheet name="Sheet1" sheetId="2" r:id="rId2"/>
  </sheets>
  <externalReferences>
    <externalReference r:id="rId3"/>
  </externalReferences>
  <definedNames>
    <definedName name="__123Graph_D" localSheetId="0" hidden="1">[1]DEMAND18!#REF!</definedName>
    <definedName name="_xlnm._FilterDatabase" localSheetId="0" hidden="1">'dem12'!$A$20:$H$481</definedName>
    <definedName name="_rec2" localSheetId="0">'dem12'!#REF!</definedName>
    <definedName name="_Regression_Int" localSheetId="0" hidden="1">1</definedName>
    <definedName name="ecolorec" localSheetId="0">'dem12'!$D$481:$H$481</definedName>
    <definedName name="EcoRecCap" localSheetId="0">'dem12'!#REF!</definedName>
    <definedName name="ecoRecRev" localSheetId="0">'dem12'!#REF!</definedName>
    <definedName name="ee" localSheetId="0">'dem12'!$D$453:$H$453</definedName>
    <definedName name="forestrevenue">'dem12'!$E$15:$F$15</definedName>
    <definedName name="fwl" localSheetId="0">'dem12'!$D$407:$H$407</definedName>
    <definedName name="fwlcap" localSheetId="0">'dem12'!$D$475:$H$475</definedName>
    <definedName name="fwlrec" localSheetId="0">'dem12'!#REF!</definedName>
    <definedName name="fwlrec1" localSheetId="0">'dem12'!$D$479:$H$479</definedName>
    <definedName name="np" localSheetId="0">'dem12'!#REF!</definedName>
    <definedName name="Nutrition" localSheetId="0">#REF!</definedName>
    <definedName name="oas" localSheetId="0">'dem12'!#REF!</definedName>
    <definedName name="otd" localSheetId="0">'dem12'!$D$26:$H$26</definedName>
    <definedName name="otdrec" localSheetId="0">'dem12'!#REF!</definedName>
    <definedName name="_xlnm.Print_Area" localSheetId="0">'dem12'!$A$1:$H$481</definedName>
    <definedName name="_xlnm.Print_Titles" localSheetId="0">'dem12'!$17:$20</definedName>
    <definedName name="revise" localSheetId="0">'dem12'!#REF!</definedName>
    <definedName name="scst" localSheetId="0">#REF!</definedName>
    <definedName name="SocialSecurity" localSheetId="0">#REF!</definedName>
    <definedName name="socialwelfare" localSheetId="0">#REF!</definedName>
    <definedName name="spfrd" localSheetId="0">'dem12'!#REF!</definedName>
    <definedName name="summary" localSheetId="0">'dem12'!#REF!</definedName>
    <definedName name="swc" localSheetId="0">'dem12'!$D$92:$H$92</definedName>
    <definedName name="voted" localSheetId="0">'dem12'!$E$15:$F$15</definedName>
    <definedName name="welfarecap" localSheetId="0">#REF!</definedName>
    <definedName name="Z_239EE218_578E_4317_BEED_14D5D7089E27_.wvu.Cols" localSheetId="0" hidden="1">'dem12'!#REF!</definedName>
    <definedName name="Z_239EE218_578E_4317_BEED_14D5D7089E27_.wvu.FilterData" localSheetId="0" hidden="1">'dem12'!$A$2:$H$482</definedName>
    <definedName name="Z_239EE218_578E_4317_BEED_14D5D7089E27_.wvu.PrintArea" localSheetId="0" hidden="1">'dem12'!$A$2:$H$482</definedName>
    <definedName name="Z_239EE218_578E_4317_BEED_14D5D7089E27_.wvu.PrintTitles" localSheetId="0" hidden="1">'dem12'!$17:$20</definedName>
    <definedName name="Z_302A3EA3_AE96_11D5_A646_0050BA3D7AFD_.wvu.Cols" localSheetId="0" hidden="1">'dem12'!#REF!</definedName>
    <definedName name="Z_302A3EA3_AE96_11D5_A646_0050BA3D7AFD_.wvu.FilterData" localSheetId="0" hidden="1">'dem12'!$A$2:$H$482</definedName>
    <definedName name="Z_302A3EA3_AE96_11D5_A646_0050BA3D7AFD_.wvu.PrintArea" localSheetId="0" hidden="1">'dem12'!$A$2:$H$482</definedName>
    <definedName name="Z_302A3EA3_AE96_11D5_A646_0050BA3D7AFD_.wvu.PrintTitles" localSheetId="0" hidden="1">'dem12'!$17:$20</definedName>
    <definedName name="Z_36DBA021_0ECB_11D4_8064_004005726899_.wvu.Cols" localSheetId="0" hidden="1">'dem12'!#REF!</definedName>
    <definedName name="Z_36DBA021_0ECB_11D4_8064_004005726899_.wvu.FilterData" localSheetId="0" hidden="1">'dem12'!$C$21:$C$482</definedName>
    <definedName name="Z_36DBA021_0ECB_11D4_8064_004005726899_.wvu.PrintArea" localSheetId="0" hidden="1">'dem12'!$A$2:$H$482</definedName>
    <definedName name="Z_36DBA021_0ECB_11D4_8064_004005726899_.wvu.PrintTitles" localSheetId="0" hidden="1">'dem12'!$17:$20</definedName>
    <definedName name="Z_500B8DB8_F286_4AC6_8FFB_9BFEC967AB3A_.wvu.FilterData" localSheetId="0" hidden="1">'dem12'!$A$21:$H$501</definedName>
    <definedName name="Z_500B8DB8_F286_4AC6_8FFB_9BFEC967AB3A_.wvu.PrintArea" localSheetId="0" hidden="1">'dem12'!$A$2:$H$482</definedName>
    <definedName name="Z_500B8DB8_F286_4AC6_8FFB_9BFEC967AB3A_.wvu.PrintTitles" localSheetId="0" hidden="1">'dem12'!$17:$20</definedName>
    <definedName name="Z_93EBE921_AE91_11D5_8685_004005726899_.wvu.Cols" localSheetId="0" hidden="1">'dem12'!#REF!</definedName>
    <definedName name="Z_93EBE921_AE91_11D5_8685_004005726899_.wvu.FilterData" localSheetId="0" hidden="1">'dem12'!$C$21:$C$482</definedName>
    <definedName name="Z_93EBE921_AE91_11D5_8685_004005726899_.wvu.PrintArea" localSheetId="0" hidden="1">'dem12'!$A$2:$H$482</definedName>
    <definedName name="Z_93EBE921_AE91_11D5_8685_004005726899_.wvu.PrintTitles" localSheetId="0" hidden="1">'dem12'!$17:$20</definedName>
    <definedName name="Z_94DA79C1_0FDE_11D5_9579_000021DAEEA2_.wvu.Cols" localSheetId="0" hidden="1">'dem12'!#REF!</definedName>
    <definedName name="Z_94DA79C1_0FDE_11D5_9579_000021DAEEA2_.wvu.FilterData" localSheetId="0" hidden="1">'dem12'!$C$21:$C$482</definedName>
    <definedName name="Z_94DA79C1_0FDE_11D5_9579_000021DAEEA2_.wvu.PrintArea" localSheetId="0" hidden="1">'dem12'!$A$2:$H$482</definedName>
    <definedName name="Z_94DA79C1_0FDE_11D5_9579_000021DAEEA2_.wvu.PrintTitles" localSheetId="0" hidden="1">'dem12'!$17:$20</definedName>
    <definedName name="Z_B4CB098E_161F_11D5_8064_004005726899_.wvu.FilterData" localSheetId="0" hidden="1">'dem12'!$C$21:$C$482</definedName>
    <definedName name="Z_B4CB0999_161F_11D5_8064_004005726899_.wvu.FilterData" localSheetId="0" hidden="1">'dem12'!$C$21:$C$482</definedName>
    <definedName name="Z_C868F8C3_16D7_11D5_A68D_81D6213F5331_.wvu.Cols" localSheetId="0" hidden="1">'dem12'!#REF!</definedName>
    <definedName name="Z_C868F8C3_16D7_11D5_A68D_81D6213F5331_.wvu.FilterData" localSheetId="0" hidden="1">'dem12'!$C$21:$C$482</definedName>
    <definedName name="Z_C868F8C3_16D7_11D5_A68D_81D6213F5331_.wvu.PrintArea" localSheetId="0" hidden="1">'dem12'!$A$2:$H$482</definedName>
    <definedName name="Z_C868F8C3_16D7_11D5_A68D_81D6213F5331_.wvu.PrintTitles" localSheetId="0" hidden="1">'dem12'!$17:$20</definedName>
    <definedName name="Z_E5DF37BD_125C_11D5_8DC4_D0F5D88B3549_.wvu.Cols" localSheetId="0" hidden="1">'dem12'!#REF!</definedName>
    <definedName name="Z_E5DF37BD_125C_11D5_8DC4_D0F5D88B3549_.wvu.FilterData" localSheetId="0" hidden="1">'dem12'!$C$21:$C$482</definedName>
    <definedName name="Z_E5DF37BD_125C_11D5_8DC4_D0F5D88B3549_.wvu.PrintArea" localSheetId="0" hidden="1">'dem12'!$A$2:$H$482</definedName>
    <definedName name="Z_E5DF37BD_125C_11D5_8DC4_D0F5D88B3549_.wvu.PrintTitles" localSheetId="0" hidden="1">'dem12'!$17:$20</definedName>
    <definedName name="Z_F8ADACC1_164E_11D6_B603_000021DAEEA2_.wvu.Cols" localSheetId="0" hidden="1">'dem12'!#REF!</definedName>
    <definedName name="Z_F8ADACC1_164E_11D6_B603_000021DAEEA2_.wvu.FilterData" localSheetId="0" hidden="1">'dem12'!$C$21:$C$482</definedName>
    <definedName name="Z_F8ADACC1_164E_11D6_B603_000021DAEEA2_.wvu.PrintArea" localSheetId="0" hidden="1">'dem12'!$A$2:$H$482</definedName>
    <definedName name="Z_F8ADACC1_164E_11D6_B603_000021DAEEA2_.wvu.PrintTitles" localSheetId="0" hidden="1">'dem12'!$17:$20</definedName>
  </definedNames>
  <calcPr calcId="125725"/>
  <customWorkbookViews>
    <customWorkbookView name="S.D.Pradhan - Personal View" guid="{500B8DB8-F286-4AC6-8FFB-9BFEC967AB3A}" mergeInterval="0" personalView="1" maximized="1" windowWidth="796" windowHeight="429" activeSheetId="1"/>
  </customWorkbookViews>
</workbook>
</file>

<file path=xl/calcChain.xml><?xml version="1.0" encoding="utf-8"?>
<calcChain xmlns="http://schemas.openxmlformats.org/spreadsheetml/2006/main">
  <c r="E180" i="1"/>
  <c r="F180"/>
  <c r="G180"/>
  <c r="D180"/>
  <c r="E451"/>
  <c r="F451"/>
  <c r="G451"/>
  <c r="D451"/>
  <c r="E203" l="1"/>
  <c r="F203"/>
  <c r="G203"/>
  <c r="D203"/>
  <c r="E199"/>
  <c r="F199"/>
  <c r="G199"/>
  <c r="D199"/>
  <c r="E195"/>
  <c r="F195"/>
  <c r="G195"/>
  <c r="D195"/>
  <c r="E191"/>
  <c r="F191"/>
  <c r="G191"/>
  <c r="D191"/>
  <c r="D133"/>
  <c r="D35"/>
  <c r="G464" l="1"/>
  <c r="F464"/>
  <c r="E464"/>
  <c r="D464"/>
  <c r="E379"/>
  <c r="F379"/>
  <c r="G379"/>
  <c r="D379"/>
  <c r="E473"/>
  <c r="E474" s="1"/>
  <c r="F473"/>
  <c r="F474" s="1"/>
  <c r="G473"/>
  <c r="G474" s="1"/>
  <c r="D473"/>
  <c r="D474" s="1"/>
  <c r="E452" l="1"/>
  <c r="F452"/>
  <c r="G452"/>
  <c r="D452"/>
  <c r="D168" l="1"/>
  <c r="D169" s="1"/>
  <c r="G465"/>
  <c r="G466" s="1"/>
  <c r="F465"/>
  <c r="F466" s="1"/>
  <c r="E465"/>
  <c r="E466" s="1"/>
  <c r="D465"/>
  <c r="D466" s="1"/>
  <c r="G445"/>
  <c r="G446" s="1"/>
  <c r="F445"/>
  <c r="F446" s="1"/>
  <c r="E445"/>
  <c r="E446" s="1"/>
  <c r="D445"/>
  <c r="D446" s="1"/>
  <c r="G439"/>
  <c r="F439"/>
  <c r="E439"/>
  <c r="D439"/>
  <c r="G435"/>
  <c r="F435"/>
  <c r="E435"/>
  <c r="D435"/>
  <c r="G421"/>
  <c r="F421"/>
  <c r="E421"/>
  <c r="D421"/>
  <c r="G416"/>
  <c r="F416"/>
  <c r="E416"/>
  <c r="D416"/>
  <c r="G404"/>
  <c r="F404"/>
  <c r="E404"/>
  <c r="D404"/>
  <c r="G400"/>
  <c r="F400"/>
  <c r="E400"/>
  <c r="D400"/>
  <c r="G389"/>
  <c r="G390" s="1"/>
  <c r="F389"/>
  <c r="F390" s="1"/>
  <c r="E389"/>
  <c r="E390" s="1"/>
  <c r="D389"/>
  <c r="D390" s="1"/>
  <c r="G372"/>
  <c r="F372"/>
  <c r="E372"/>
  <c r="D372"/>
  <c r="G365"/>
  <c r="F365"/>
  <c r="E365"/>
  <c r="D365"/>
  <c r="G360"/>
  <c r="F360"/>
  <c r="E360"/>
  <c r="D360"/>
  <c r="G355"/>
  <c r="F355"/>
  <c r="E355"/>
  <c r="D355"/>
  <c r="G345"/>
  <c r="F345"/>
  <c r="E345"/>
  <c r="D345"/>
  <c r="G338"/>
  <c r="F338"/>
  <c r="E338"/>
  <c r="D338"/>
  <c r="G330"/>
  <c r="F330"/>
  <c r="E330"/>
  <c r="D330"/>
  <c r="G323"/>
  <c r="F323"/>
  <c r="E323"/>
  <c r="D323"/>
  <c r="G315"/>
  <c r="F315"/>
  <c r="E315"/>
  <c r="D315"/>
  <c r="G308"/>
  <c r="F308"/>
  <c r="E308"/>
  <c r="D308"/>
  <c r="G299"/>
  <c r="F299"/>
  <c r="E299"/>
  <c r="D299"/>
  <c r="G293"/>
  <c r="F293"/>
  <c r="E293"/>
  <c r="D293"/>
  <c r="G284"/>
  <c r="F284"/>
  <c r="E284"/>
  <c r="D284"/>
  <c r="G276"/>
  <c r="F276"/>
  <c r="E276"/>
  <c r="D276"/>
  <c r="G272"/>
  <c r="F272"/>
  <c r="E272"/>
  <c r="D272"/>
  <c r="G268"/>
  <c r="F268"/>
  <c r="E268"/>
  <c r="D268"/>
  <c r="G264"/>
  <c r="F264"/>
  <c r="E264"/>
  <c r="D264"/>
  <c r="G260"/>
  <c r="F260"/>
  <c r="E260"/>
  <c r="D260"/>
  <c r="G254"/>
  <c r="F254"/>
  <c r="E254"/>
  <c r="D254"/>
  <c r="G249"/>
  <c r="F249"/>
  <c r="E249"/>
  <c r="D249"/>
  <c r="G245"/>
  <c r="F245"/>
  <c r="E245"/>
  <c r="D245"/>
  <c r="G241"/>
  <c r="F241"/>
  <c r="E241"/>
  <c r="D241"/>
  <c r="G237"/>
  <c r="F237"/>
  <c r="E237"/>
  <c r="D237"/>
  <c r="G231"/>
  <c r="F231"/>
  <c r="E231"/>
  <c r="D231"/>
  <c r="G225"/>
  <c r="F225"/>
  <c r="E225"/>
  <c r="D225"/>
  <c r="G219"/>
  <c r="F219"/>
  <c r="E219"/>
  <c r="D219"/>
  <c r="G213"/>
  <c r="F213"/>
  <c r="E213"/>
  <c r="D213"/>
  <c r="G187"/>
  <c r="G204" s="1"/>
  <c r="F187"/>
  <c r="F204" s="1"/>
  <c r="E187"/>
  <c r="E204" s="1"/>
  <c r="D187"/>
  <c r="D204" s="1"/>
  <c r="G175"/>
  <c r="F175"/>
  <c r="E175"/>
  <c r="D175"/>
  <c r="G168"/>
  <c r="G169" s="1"/>
  <c r="F168"/>
  <c r="F169" s="1"/>
  <c r="E168"/>
  <c r="E169" s="1"/>
  <c r="G162"/>
  <c r="F162"/>
  <c r="E162"/>
  <c r="D162"/>
  <c r="G155"/>
  <c r="F155"/>
  <c r="E155"/>
  <c r="D155"/>
  <c r="G147"/>
  <c r="F147"/>
  <c r="E147"/>
  <c r="D147"/>
  <c r="G143"/>
  <c r="F143"/>
  <c r="E143"/>
  <c r="D143"/>
  <c r="G139"/>
  <c r="F139"/>
  <c r="E139"/>
  <c r="D139"/>
  <c r="G133"/>
  <c r="F133"/>
  <c r="E133"/>
  <c r="G123"/>
  <c r="F123"/>
  <c r="E123"/>
  <c r="D123"/>
  <c r="G116"/>
  <c r="F116"/>
  <c r="E116"/>
  <c r="D116"/>
  <c r="G109"/>
  <c r="F109"/>
  <c r="E109"/>
  <c r="D109"/>
  <c r="G102"/>
  <c r="F102"/>
  <c r="E102"/>
  <c r="D102"/>
  <c r="G90"/>
  <c r="G91" s="1"/>
  <c r="F90"/>
  <c r="F91" s="1"/>
  <c r="E90"/>
  <c r="E91" s="1"/>
  <c r="D90"/>
  <c r="D91" s="1"/>
  <c r="G84"/>
  <c r="F84"/>
  <c r="E84"/>
  <c r="D84"/>
  <c r="G79"/>
  <c r="F79"/>
  <c r="E79"/>
  <c r="D79"/>
  <c r="G75"/>
  <c r="F75"/>
  <c r="E75"/>
  <c r="D75"/>
  <c r="G71"/>
  <c r="F71"/>
  <c r="E71"/>
  <c r="D71"/>
  <c r="G67"/>
  <c r="F67"/>
  <c r="E67"/>
  <c r="D67"/>
  <c r="G59"/>
  <c r="F59"/>
  <c r="E59"/>
  <c r="D59"/>
  <c r="G53"/>
  <c r="F53"/>
  <c r="E53"/>
  <c r="D53"/>
  <c r="G47"/>
  <c r="F47"/>
  <c r="E47"/>
  <c r="D47"/>
  <c r="G41"/>
  <c r="F41"/>
  <c r="E41"/>
  <c r="D41"/>
  <c r="G35"/>
  <c r="F35"/>
  <c r="E35"/>
  <c r="G26"/>
  <c r="F26"/>
  <c r="E26"/>
  <c r="D26"/>
  <c r="G25"/>
  <c r="F25"/>
  <c r="E25"/>
  <c r="D25"/>
  <c r="F15" l="1"/>
  <c r="F475"/>
  <c r="F476" s="1"/>
  <c r="E475"/>
  <c r="E476" s="1"/>
  <c r="D475"/>
  <c r="D476" s="1"/>
  <c r="G475"/>
  <c r="G476" s="1"/>
  <c r="D134"/>
  <c r="G80"/>
  <c r="G85" s="1"/>
  <c r="D163"/>
  <c r="F148"/>
  <c r="G422"/>
  <c r="G380"/>
  <c r="G381" s="1"/>
  <c r="D60"/>
  <c r="D61" s="1"/>
  <c r="F60"/>
  <c r="F61" s="1"/>
  <c r="E294"/>
  <c r="E380"/>
  <c r="E381" s="1"/>
  <c r="E422"/>
  <c r="E440"/>
  <c r="G60"/>
  <c r="G61" s="1"/>
  <c r="D80"/>
  <c r="D85" s="1"/>
  <c r="F80"/>
  <c r="F85" s="1"/>
  <c r="D277"/>
  <c r="F294"/>
  <c r="D294"/>
  <c r="D405"/>
  <c r="G405"/>
  <c r="F405"/>
  <c r="F422"/>
  <c r="G440"/>
  <c r="D205"/>
  <c r="G205"/>
  <c r="D232"/>
  <c r="G277"/>
  <c r="F380"/>
  <c r="F381" s="1"/>
  <c r="D380"/>
  <c r="D381" s="1"/>
  <c r="E148"/>
  <c r="G255"/>
  <c r="F277"/>
  <c r="G232"/>
  <c r="D422"/>
  <c r="F440"/>
  <c r="F205"/>
  <c r="E205"/>
  <c r="E405"/>
  <c r="E134"/>
  <c r="E163"/>
  <c r="F232"/>
  <c r="F255"/>
  <c r="D255"/>
  <c r="G294"/>
  <c r="F134"/>
  <c r="G134"/>
  <c r="D148"/>
  <c r="G148"/>
  <c r="F163"/>
  <c r="G163"/>
  <c r="E60"/>
  <c r="E61" s="1"/>
  <c r="E80"/>
  <c r="E85" s="1"/>
  <c r="E232"/>
  <c r="E255"/>
  <c r="E277"/>
  <c r="D440"/>
  <c r="F92" l="1"/>
  <c r="G406"/>
  <c r="D92"/>
  <c r="G92"/>
  <c r="F406"/>
  <c r="E447"/>
  <c r="E453" s="1"/>
  <c r="G447"/>
  <c r="G453" s="1"/>
  <c r="D406"/>
  <c r="F447"/>
  <c r="F453" s="1"/>
  <c r="D278"/>
  <c r="D300" s="1"/>
  <c r="E278"/>
  <c r="E300" s="1"/>
  <c r="F278"/>
  <c r="F300" s="1"/>
  <c r="G278"/>
  <c r="G300" s="1"/>
  <c r="D447"/>
  <c r="D453" s="1"/>
  <c r="E406"/>
  <c r="E92"/>
  <c r="G407" l="1"/>
  <c r="G454" s="1"/>
  <c r="G477" s="1"/>
  <c r="F407"/>
  <c r="F454" s="1"/>
  <c r="F477" s="1"/>
  <c r="D407"/>
  <c r="D454" s="1"/>
  <c r="D477" s="1"/>
  <c r="E407"/>
  <c r="E454" s="1"/>
  <c r="E477" s="1"/>
  <c r="E15"/>
</calcChain>
</file>

<file path=xl/comments1.xml><?xml version="1.0" encoding="utf-8"?>
<comments xmlns="http://schemas.openxmlformats.org/spreadsheetml/2006/main">
  <authors>
    <author>lenovo</author>
  </authors>
  <commentList>
    <comment ref="B289" authorId="0">
      <text>
        <r>
          <rPr>
            <b/>
            <sz val="9"/>
            <color indexed="81"/>
            <rFont val="Tahoma"/>
            <family val="2"/>
          </rPr>
          <t>lenovo:New Head Proposed by the Department</t>
        </r>
      </text>
    </comment>
  </commentList>
</comments>
</file>

<file path=xl/sharedStrings.xml><?xml version="1.0" encoding="utf-8"?>
<sst xmlns="http://schemas.openxmlformats.org/spreadsheetml/2006/main" count="707" uniqueCount="307">
  <si>
    <t>Soil &amp; Water Conservation</t>
  </si>
  <si>
    <t>Forestry and Wild Life</t>
  </si>
  <si>
    <t>Ecology and Environment</t>
  </si>
  <si>
    <t>(a) Capital Account of Agriculture and Allied Activities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</si>
  <si>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</si>
  <si>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</si>
  <si>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</si>
  <si>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</si>
  <si>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</si>
  <si>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</si>
  <si>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</si>
  <si>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Direction &amp; Administration</t>
  </si>
  <si>
    <t>Forestry and Wildlife Department</t>
  </si>
  <si>
    <t>Head Office Establishment</t>
  </si>
  <si>
    <t>13.44.01</t>
  </si>
  <si>
    <t>Salaries</t>
  </si>
  <si>
    <t>13.44.11</t>
  </si>
  <si>
    <t>Travel Expenses</t>
  </si>
  <si>
    <t>13.44.13</t>
  </si>
  <si>
    <t>Office Expenses</t>
  </si>
  <si>
    <t>East District</t>
  </si>
  <si>
    <t>13.45.01</t>
  </si>
  <si>
    <t>13.45.11</t>
  </si>
  <si>
    <t>13.45.13</t>
  </si>
  <si>
    <t>West District</t>
  </si>
  <si>
    <t>13.46.01</t>
  </si>
  <si>
    <t>13.46.11</t>
  </si>
  <si>
    <t>13.46.13</t>
  </si>
  <si>
    <t>North District</t>
  </si>
  <si>
    <t>13.47.01</t>
  </si>
  <si>
    <t>13.47.11</t>
  </si>
  <si>
    <t>13.47.13</t>
  </si>
  <si>
    <t>South District</t>
  </si>
  <si>
    <t>13.48.01</t>
  </si>
  <si>
    <t>13.48.11</t>
  </si>
  <si>
    <t>13.48.13</t>
  </si>
  <si>
    <t>Soil Conservation</t>
  </si>
  <si>
    <t>13.45.72</t>
  </si>
  <si>
    <t>Soil Conservation in Water Shed Areas</t>
  </si>
  <si>
    <t>13.46.72</t>
  </si>
  <si>
    <t>13.47.72</t>
  </si>
  <si>
    <t>13.48.72</t>
  </si>
  <si>
    <t>Other Expenditure</t>
  </si>
  <si>
    <t>00.44.02</t>
  </si>
  <si>
    <t>Wages</t>
  </si>
  <si>
    <t>Principal Chief Conservator of Forest</t>
  </si>
  <si>
    <t>00.60.01</t>
  </si>
  <si>
    <t>00.60.11</t>
  </si>
  <si>
    <t>00.60.13</t>
  </si>
  <si>
    <t>00.60.21</t>
  </si>
  <si>
    <t>00.60.27</t>
  </si>
  <si>
    <t>Minor Works</t>
  </si>
  <si>
    <t>00.60.50</t>
  </si>
  <si>
    <t>Other Charges</t>
  </si>
  <si>
    <t>00.45.01</t>
  </si>
  <si>
    <t>00.45.11</t>
  </si>
  <si>
    <t>00.45.13</t>
  </si>
  <si>
    <t>00.45.27</t>
  </si>
  <si>
    <t>00.46.01</t>
  </si>
  <si>
    <t>00.46.11</t>
  </si>
  <si>
    <t>00.46.13</t>
  </si>
  <si>
    <t>00.46.27</t>
  </si>
  <si>
    <t>00.47.01</t>
  </si>
  <si>
    <t>00.47.11</t>
  </si>
  <si>
    <t>00.47.13</t>
  </si>
  <si>
    <t>00.47.27</t>
  </si>
  <si>
    <t>00.48.01</t>
  </si>
  <si>
    <t>00.48.11</t>
  </si>
  <si>
    <t>00.48.13</t>
  </si>
  <si>
    <t>00.48.27</t>
  </si>
  <si>
    <t>Research</t>
  </si>
  <si>
    <t>Establishment</t>
  </si>
  <si>
    <t>60.00.01</t>
  </si>
  <si>
    <t>61.00.72</t>
  </si>
  <si>
    <t>Silviculture Research</t>
  </si>
  <si>
    <t>Biodiversity Research</t>
  </si>
  <si>
    <t>62.00.74</t>
  </si>
  <si>
    <t>Wildlife</t>
  </si>
  <si>
    <t>Demarcation Survey</t>
  </si>
  <si>
    <t>63.00.01</t>
  </si>
  <si>
    <t>63.00.11</t>
  </si>
  <si>
    <t>63.00.13</t>
  </si>
  <si>
    <t>Working Plan Survey</t>
  </si>
  <si>
    <t>64.00.01</t>
  </si>
  <si>
    <t>64.00.02</t>
  </si>
  <si>
    <t>64.00.11</t>
  </si>
  <si>
    <t>64.00.13</t>
  </si>
  <si>
    <t>Planning and Statistical Cell</t>
  </si>
  <si>
    <t>65.00.01</t>
  </si>
  <si>
    <t>Forest Protection Schemes</t>
  </si>
  <si>
    <t>66.44.71</t>
  </si>
  <si>
    <t>Forest Protection</t>
  </si>
  <si>
    <t>66.45.71</t>
  </si>
  <si>
    <t>66.46.71</t>
  </si>
  <si>
    <t>66.47.71</t>
  </si>
  <si>
    <t>66.48.71</t>
  </si>
  <si>
    <t>Bio-Diversity  Schemes</t>
  </si>
  <si>
    <t>Forest Conservation, Development and Regeneration</t>
  </si>
  <si>
    <t>Social and Farm Forestry</t>
  </si>
  <si>
    <t>Social Forestry</t>
  </si>
  <si>
    <t>69.45.01</t>
  </si>
  <si>
    <t>69.45.11</t>
  </si>
  <si>
    <t>69.45.13</t>
  </si>
  <si>
    <t>69.46.01</t>
  </si>
  <si>
    <t>69.46.11</t>
  </si>
  <si>
    <t>69.46.13</t>
  </si>
  <si>
    <t>69.47.01</t>
  </si>
  <si>
    <t>69.47.11</t>
  </si>
  <si>
    <t>69.47.13</t>
  </si>
  <si>
    <t>69.48.01</t>
  </si>
  <si>
    <t>69.48.11</t>
  </si>
  <si>
    <t>69.48.13</t>
  </si>
  <si>
    <t>Sericulture</t>
  </si>
  <si>
    <t>70.61.01</t>
  </si>
  <si>
    <t>70.61.71</t>
  </si>
  <si>
    <t>Sericulture Schemes</t>
  </si>
  <si>
    <t>Aesthetic Forestry</t>
  </si>
  <si>
    <t>70.45.72</t>
  </si>
  <si>
    <t>70.46.72</t>
  </si>
  <si>
    <t>70.47.72</t>
  </si>
  <si>
    <t>70.48.72</t>
  </si>
  <si>
    <t>Plantation Schemes</t>
  </si>
  <si>
    <t>Greening of Ecologically Fragile Area</t>
  </si>
  <si>
    <t>71.44.74</t>
  </si>
  <si>
    <t>Medicinal Plants</t>
  </si>
  <si>
    <t>71.45.71</t>
  </si>
  <si>
    <t>71.46.71</t>
  </si>
  <si>
    <t>71.47.73</t>
  </si>
  <si>
    <t>Regeneration of Conifer Forest area</t>
  </si>
  <si>
    <t>71.48.71</t>
  </si>
  <si>
    <t>Forest Produce</t>
  </si>
  <si>
    <t>Utilisation Circle</t>
  </si>
  <si>
    <t>73.45.01</t>
  </si>
  <si>
    <t>73.45.11</t>
  </si>
  <si>
    <t>73.45.13</t>
  </si>
  <si>
    <t>73.45.72</t>
  </si>
  <si>
    <t>00.00.74</t>
  </si>
  <si>
    <t>00.44.50</t>
  </si>
  <si>
    <t>Wild Life Preservation</t>
  </si>
  <si>
    <t>Chief Wild Life Warden Establishment</t>
  </si>
  <si>
    <t>00.38.01</t>
  </si>
  <si>
    <t>00.38.11</t>
  </si>
  <si>
    <t>00.38.13</t>
  </si>
  <si>
    <t>00.45.71</t>
  </si>
  <si>
    <t>Propagation &amp; Conservation of Wild Life Products</t>
  </si>
  <si>
    <t>00.46.71</t>
  </si>
  <si>
    <t>00.47.71</t>
  </si>
  <si>
    <t>00.48.02</t>
  </si>
  <si>
    <t>00.48.71</t>
  </si>
  <si>
    <t>00.66.01</t>
  </si>
  <si>
    <t>00.66.11</t>
  </si>
  <si>
    <t>00.66.13</t>
  </si>
  <si>
    <t>00.66.71</t>
  </si>
  <si>
    <t>Zoological Park</t>
  </si>
  <si>
    <t>Development of Himalayan Zoological Park</t>
  </si>
  <si>
    <t>61.00.01</t>
  </si>
  <si>
    <t>61.00.02</t>
  </si>
  <si>
    <t>61.00.11</t>
  </si>
  <si>
    <t>61.00.13</t>
  </si>
  <si>
    <t>Supplies and Materials</t>
  </si>
  <si>
    <t>Public Gardens</t>
  </si>
  <si>
    <t>00.45.02</t>
  </si>
  <si>
    <t>Environmental Research and Ecological Regeneration</t>
  </si>
  <si>
    <t>00.44.01</t>
  </si>
  <si>
    <t>00.44.13</t>
  </si>
  <si>
    <t>00.44.81</t>
  </si>
  <si>
    <t>Conservation Programmes</t>
  </si>
  <si>
    <t>00.00.71</t>
  </si>
  <si>
    <t>Wet Land Conservation</t>
  </si>
  <si>
    <t>00.00.72</t>
  </si>
  <si>
    <t>Botanical Garden at Rumtek</t>
  </si>
  <si>
    <t>60.00.02</t>
  </si>
  <si>
    <t>Prevention &amp; Control of Pollution</t>
  </si>
  <si>
    <t>CAPITAL SECTION</t>
  </si>
  <si>
    <t>44</t>
  </si>
  <si>
    <t>Other Taxes and Duties on Commodities and Services</t>
  </si>
  <si>
    <t>Transfer to Reserve Fund/ Deposit Accounts</t>
  </si>
  <si>
    <t>Transfer to Sikkim Ecology Fund</t>
  </si>
  <si>
    <t>II. Details of the estimates and the heads under which this grant will be accounted for:</t>
  </si>
  <si>
    <t>Revenue</t>
  </si>
  <si>
    <t>Capital</t>
  </si>
  <si>
    <t>Development of Kyongnosla Alpine Sanctuary (100% CSS)</t>
  </si>
  <si>
    <t>(iii) Collection of Taxes on Commodities &amp; Services</t>
  </si>
  <si>
    <t>Other Taxes and Duties on Commodities &amp;  Services</t>
  </si>
  <si>
    <t>66.44.70</t>
  </si>
  <si>
    <t>Management of Wetland-Gurudongmar/ Tsongu/ Phedang (100% CSS)</t>
  </si>
  <si>
    <t>A - General Services (b) Fiscal Services</t>
  </si>
  <si>
    <t>(d) Administrative Services</t>
  </si>
  <si>
    <t>C - Economic Services (a) Agriculture and Allied Activities</t>
  </si>
  <si>
    <t>C - Capital Accounts of Economic Services</t>
  </si>
  <si>
    <t>Capital Outlay on Forestry &amp; Wild Life</t>
  </si>
  <si>
    <t>Forestry</t>
  </si>
  <si>
    <t>61.00.50</t>
  </si>
  <si>
    <t>66.44.72</t>
  </si>
  <si>
    <t>(i) Science Technology and Environment</t>
  </si>
  <si>
    <t>Silviculture</t>
  </si>
  <si>
    <t>Statistics</t>
  </si>
  <si>
    <t>Farm Forestry</t>
  </si>
  <si>
    <t>Operational Expenses</t>
  </si>
  <si>
    <t>Environmental Forestry and Wildlife</t>
  </si>
  <si>
    <t>Khanchendzonga National Park</t>
  </si>
  <si>
    <t>Maintenance</t>
  </si>
  <si>
    <t>Environmental Forestry &amp; Wild Life</t>
  </si>
  <si>
    <t>Note:</t>
  </si>
  <si>
    <t>The above estimate does not include the recoveries shown below which are adjusted in account as reduction in expenditure by debit to 8235- General &amp; Other Reserve Funds, 200-Other Funds, Special Fund for Compensatory Afforestation and  Ecology Fund and  credit to 2406- Forest &amp; Wild Life, 01-Forestry, 901-Deduct amount met from Special Fund and 3435-Ecology and Environment, 03-Environmental Research and Ecological Regeneration, 901- Deduct amount met from Sikkim Ecology Fund respectively</t>
  </si>
  <si>
    <t>00.46.88</t>
  </si>
  <si>
    <t>Promotion of Sustainable Forest Management (JICA-EAP)</t>
  </si>
  <si>
    <t>(In Thousands of Rupees)</t>
  </si>
  <si>
    <t>Regulation of Eco-Tourism</t>
  </si>
  <si>
    <t>Development of Kitam Sanctuary (100% CSS)</t>
  </si>
  <si>
    <t>Rec</t>
  </si>
  <si>
    <t>Creation of Banbas Project in Bersay Rhododendron Sanctuary at Hee Bermiok (NEC)</t>
  </si>
  <si>
    <t>00.48.84</t>
  </si>
  <si>
    <t>Development of Eco-Tourism&amp; Allied Activities at Chauridara Green Village (NEC)</t>
  </si>
  <si>
    <t>Integrated Development of Wild Life Habitats</t>
  </si>
  <si>
    <t>13.45.83</t>
  </si>
  <si>
    <t>13.45.84</t>
  </si>
  <si>
    <t>13.45.85</t>
  </si>
  <si>
    <t>13.46.86</t>
  </si>
  <si>
    <t>13.47.87</t>
  </si>
  <si>
    <t>13.48.82</t>
  </si>
  <si>
    <t>13.66.81</t>
  </si>
  <si>
    <t>12.44.81</t>
  </si>
  <si>
    <t>12.00.81</t>
  </si>
  <si>
    <t>12.00.82</t>
  </si>
  <si>
    <t>11.44.81</t>
  </si>
  <si>
    <t>11.00.81</t>
  </si>
  <si>
    <t>08.00.81</t>
  </si>
  <si>
    <t>38.00.81</t>
  </si>
  <si>
    <t>Fodder Development (Central Share)</t>
  </si>
  <si>
    <t>National Livestock Management 
Programme</t>
  </si>
  <si>
    <t>Integrated Water shed Management Programme (IWMP) (Central Share)</t>
  </si>
  <si>
    <t>Integrated Water shed Management Programme (IWMP)</t>
  </si>
  <si>
    <t>11.00.82</t>
  </si>
  <si>
    <t>Green India Mission (Central Share)</t>
  </si>
  <si>
    <t xml:space="preserve">Conservation of Natural Resources and Eco-systems </t>
  </si>
  <si>
    <t>Survey &amp; Utilisation of Forest Resources</t>
  </si>
  <si>
    <t>Assistance under ENVIS (100% CSS)</t>
  </si>
  <si>
    <t>Schemes Funded under Sikkim Ecology Fund</t>
  </si>
  <si>
    <t>13.48.83</t>
  </si>
  <si>
    <t>Forestry and Wild Life , 01.911- Recoveries of overpayment</t>
  </si>
  <si>
    <t>Fodder Development (100% CSS)</t>
  </si>
  <si>
    <t>12.00.83</t>
  </si>
  <si>
    <t>Conservation &amp; Management of Tamzey (Hans Pokhari) (100% CSS)</t>
  </si>
  <si>
    <t>13.66.31</t>
  </si>
  <si>
    <t>Grant for maintaintence of World Heritage Site (UNESCO)</t>
  </si>
  <si>
    <t>73.45.02</t>
  </si>
  <si>
    <t>12.67.82</t>
  </si>
  <si>
    <t>Biodiversity of Kanchendzonga Biosphere Reserve (Central  Share)</t>
  </si>
  <si>
    <t>08.00.82</t>
  </si>
  <si>
    <t>Development of Fambung Lho  Sanctuary (Central Share)</t>
  </si>
  <si>
    <t>13.45.86</t>
  </si>
  <si>
    <t>13.45.87</t>
  </si>
  <si>
    <t>13.45.88</t>
  </si>
  <si>
    <t>13.46.87</t>
  </si>
  <si>
    <t>13.47.88</t>
  </si>
  <si>
    <t>13.48.84</t>
  </si>
  <si>
    <t>13.48.85</t>
  </si>
  <si>
    <t>13.66.82</t>
  </si>
  <si>
    <t>12.00.84</t>
  </si>
  <si>
    <t>12.00.85</t>
  </si>
  <si>
    <t>12.00.86</t>
  </si>
  <si>
    <t>Conservation &amp; Management of Tamzey (Hans Pokhari) (Central Share)</t>
  </si>
  <si>
    <t>Development of Khanchendzonga National Park (100% CSS)</t>
  </si>
  <si>
    <t>Ecological Development of Urban Areas</t>
  </si>
  <si>
    <t>Research and Ecological Regeneration</t>
  </si>
  <si>
    <t>Barsey Rhododendron Sanctuary (100% CSS)</t>
  </si>
  <si>
    <t>Barsey Rhododendron Sanctuary (Central Share)</t>
  </si>
  <si>
    <t>I. Estimate of the amount required in the year ending 31st March, 2019 to defray the charges in respect of  Forest, Environment and Wildlife Management</t>
  </si>
  <si>
    <t>Budget Estimate</t>
  </si>
  <si>
    <t>Revised Estimate</t>
  </si>
  <si>
    <t xml:space="preserve"> 2017-18</t>
  </si>
  <si>
    <t>Integrated Forest Protection Scheme (Central Share)</t>
  </si>
  <si>
    <t>Grants to various Boards</t>
  </si>
  <si>
    <t>62.00.31</t>
  </si>
  <si>
    <t>00.46.75</t>
  </si>
  <si>
    <t>00.46.76</t>
  </si>
  <si>
    <t>Bird Sanctuary at Rabdentse ( State Sector)</t>
  </si>
  <si>
    <t>13.66.83</t>
  </si>
  <si>
    <t xml:space="preserve">State Share for Central Scheme </t>
  </si>
  <si>
    <t>Bird Sanctuary at Rabdentse ( Central Sector)</t>
  </si>
  <si>
    <t>11.44.82</t>
  </si>
  <si>
    <t>Integrated Forest Protection Scheme (State Share)</t>
  </si>
  <si>
    <t xml:space="preserve">Lump sum provision for revision of Pay &amp; Allowances </t>
  </si>
  <si>
    <t>00.60.42</t>
  </si>
  <si>
    <t>Forest Development Agency (FDA) (Central Share)</t>
  </si>
  <si>
    <t>Development of Fambung Lho  Sanctuary (100% CSS)</t>
  </si>
  <si>
    <t>Development of Phangulakha Sanctuary (100% CSS)</t>
  </si>
  <si>
    <t>Development of Phangulakha Sanctuary (Central Share)</t>
  </si>
  <si>
    <t>Development of Kyongnosla Alpine Sanctuary 
(Central Share)</t>
  </si>
  <si>
    <t>Development of Shingba Rhododendron Sanctuary 
(100% CSS)</t>
  </si>
  <si>
    <t>Development of Shingba Rhododendron  Sanctuary 
(Central Sector)</t>
  </si>
  <si>
    <t>Development of Maenam Sanctuaries (100% CSS)</t>
  </si>
  <si>
    <t>Development of Maenam Sanctuaries (Central Share)</t>
  </si>
  <si>
    <t>Development of Kitam Sanctuary (Central Share)</t>
  </si>
  <si>
    <t>Development of Khanchendzonga National Park 
(Central Share)</t>
  </si>
  <si>
    <t>Conservation &amp; Management of Khechuperi Wetland 
(100% CSS)</t>
  </si>
  <si>
    <t>Management of Wetland-Gurudongmar/ Tsongu/ Phedang 
(Central Share)</t>
  </si>
  <si>
    <t xml:space="preserve">              Actuals</t>
  </si>
  <si>
    <t xml:space="preserve">              2016-17</t>
  </si>
  <si>
    <t>National Afforestation Programme 
(National Mission for Green India)</t>
  </si>
  <si>
    <t>National Afforestation Programme 
(Green India Mission and Forest Management)</t>
  </si>
  <si>
    <t xml:space="preserve">                                                          DEMAND NO. 12</t>
  </si>
  <si>
    <t xml:space="preserve">                                            FOREST, ENVIRONMENT AND WILDLIFE MANAGEMENT</t>
  </si>
  <si>
    <t>Conservation &amp; Management of Khechuperi Wetland 
(Central Share)</t>
  </si>
  <si>
    <t>Grant-in-Aid</t>
  </si>
  <si>
    <t>Deduct Amount Met from Ecology Fund -(Ecology)</t>
  </si>
</sst>
</file>

<file path=xl/styles.xml><?xml version="1.0" encoding="utf-8"?>
<styleSheet xmlns="http://schemas.openxmlformats.org/spreadsheetml/2006/main">
  <numFmts count="13">
    <numFmt numFmtId="164" formatCode="_ * #,##0.00_ ;_ * \-#,##0.00_ ;_ * &quot;-&quot;??_ ;_ @_ "/>
    <numFmt numFmtId="165" formatCode="00#"/>
    <numFmt numFmtId="166" formatCode="0#"/>
    <numFmt numFmtId="167" formatCode="##"/>
    <numFmt numFmtId="168" formatCode="0000##"/>
    <numFmt numFmtId="169" formatCode="00000#"/>
    <numFmt numFmtId="170" formatCode="00.00#"/>
    <numFmt numFmtId="171" formatCode="00.###"/>
    <numFmt numFmtId="172" formatCode="00.#0"/>
    <numFmt numFmtId="173" formatCode="00.000"/>
    <numFmt numFmtId="174" formatCode="#0"/>
    <numFmt numFmtId="175" formatCode="00.00"/>
    <numFmt numFmtId="176" formatCode="_(* #,##0_);_(* \(#,##0\);_(* &quot;-&quot;??_);_(@_)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3" fillId="0" borderId="0" xfId="7" applyFont="1" applyFill="1" applyProtection="1"/>
    <xf numFmtId="0" fontId="3" fillId="0" borderId="0" xfId="2" applyFont="1" applyFill="1"/>
    <xf numFmtId="0" fontId="3" fillId="0" borderId="0" xfId="2" applyNumberFormat="1" applyFont="1" applyFill="1"/>
    <xf numFmtId="0" fontId="4" fillId="0" borderId="0" xfId="2" applyFont="1" applyFill="1" applyBorder="1" applyAlignment="1" applyProtection="1">
      <alignment horizontal="right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right" vertical="top" wrapText="1"/>
    </xf>
    <xf numFmtId="0" fontId="3" fillId="0" borderId="0" xfId="2" applyFont="1" applyFill="1" applyBorder="1"/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left"/>
    </xf>
    <xf numFmtId="0" fontId="4" fillId="0" borderId="0" xfId="2" applyNumberFormat="1" applyFont="1" applyFill="1" applyBorder="1"/>
    <xf numFmtId="0" fontId="3" fillId="0" borderId="0" xfId="5" applyNumberFormat="1" applyFont="1" applyFill="1" applyAlignment="1">
      <alignment horizontal="right"/>
    </xf>
    <xf numFmtId="0" fontId="4" fillId="0" borderId="0" xfId="5" applyNumberFormat="1" applyFont="1" applyFill="1" applyBorder="1" applyAlignment="1">
      <alignment horizontal="center" vertical="top" wrapText="1"/>
    </xf>
    <xf numFmtId="0" fontId="3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>
      <alignment horizontal="center"/>
    </xf>
    <xf numFmtId="0" fontId="3" fillId="0" borderId="0" xfId="2" applyFont="1" applyFill="1" applyAlignment="1">
      <alignment vertical="top" wrapText="1"/>
    </xf>
    <xf numFmtId="0" fontId="3" fillId="0" borderId="0" xfId="2" applyFont="1" applyFill="1" applyAlignment="1">
      <alignment horizontal="right" vertical="top" wrapText="1"/>
    </xf>
    <xf numFmtId="0" fontId="3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left"/>
    </xf>
    <xf numFmtId="0" fontId="3" fillId="0" borderId="0" xfId="2" applyNumberFormat="1" applyFont="1" applyFill="1" applyAlignment="1">
      <alignment horizontal="center"/>
    </xf>
    <xf numFmtId="0" fontId="3" fillId="0" borderId="0" xfId="2" applyFont="1" applyFill="1" applyAlignment="1">
      <alignment horizontal="left"/>
    </xf>
    <xf numFmtId="0" fontId="4" fillId="0" borderId="0" xfId="2" applyNumberFormat="1" applyFont="1" applyFill="1" applyBorder="1" applyAlignment="1" applyProtection="1">
      <alignment horizontal="right"/>
    </xf>
    <xf numFmtId="0" fontId="5" fillId="0" borderId="2" xfId="6" applyNumberFormat="1" applyFont="1" applyFill="1" applyBorder="1" applyAlignment="1" applyProtection="1">
      <alignment horizontal="right"/>
    </xf>
    <xf numFmtId="0" fontId="4" fillId="0" borderId="0" xfId="2" applyFont="1" applyFill="1" applyAlignment="1" applyProtection="1">
      <alignment horizontal="left"/>
    </xf>
    <xf numFmtId="0" fontId="4" fillId="0" borderId="0" xfId="2" applyFont="1" applyFill="1" applyAlignment="1">
      <alignment horizontal="right" vertical="top" wrapText="1"/>
    </xf>
    <xf numFmtId="0" fontId="4" fillId="0" borderId="0" xfId="2" applyFont="1" applyFill="1" applyAlignment="1" applyProtection="1">
      <alignment horizontal="left" vertical="top" wrapText="1"/>
    </xf>
    <xf numFmtId="171" fontId="4" fillId="0" borderId="0" xfId="2" applyNumberFormat="1" applyFont="1" applyFill="1" applyAlignment="1">
      <alignment horizontal="right" vertical="top" wrapText="1"/>
    </xf>
    <xf numFmtId="0" fontId="3" fillId="0" borderId="0" xfId="2" applyNumberFormat="1" applyFont="1" applyFill="1" applyAlignment="1">
      <alignment horizontal="right"/>
    </xf>
    <xf numFmtId="169" fontId="3" fillId="0" borderId="0" xfId="2" applyNumberFormat="1" applyFont="1" applyFill="1" applyAlignment="1">
      <alignment horizontal="right" vertical="top" wrapText="1"/>
    </xf>
    <xf numFmtId="0" fontId="3" fillId="0" borderId="0" xfId="2" applyFont="1" applyFill="1" applyAlignment="1" applyProtection="1">
      <alignment horizontal="left" vertical="top" wrapText="1"/>
    </xf>
    <xf numFmtId="164" fontId="3" fillId="0" borderId="0" xfId="1" applyFont="1" applyFill="1" applyAlignment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164" fontId="3" fillId="0" borderId="3" xfId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0" fontId="4" fillId="0" borderId="0" xfId="2" applyFont="1" applyFill="1" applyAlignment="1" applyProtection="1">
      <alignment horizontal="center"/>
    </xf>
    <xf numFmtId="170" fontId="4" fillId="0" borderId="0" xfId="2" applyNumberFormat="1" applyFont="1" applyFill="1" applyAlignment="1">
      <alignment horizontal="right"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>
      <alignment horizontal="right"/>
    </xf>
    <xf numFmtId="169" fontId="3" fillId="0" borderId="0" xfId="2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2" xfId="2" applyFont="1" applyFill="1" applyBorder="1" applyAlignment="1">
      <alignment vertical="top" wrapText="1"/>
    </xf>
    <xf numFmtId="0" fontId="3" fillId="0" borderId="2" xfId="2" applyFont="1" applyFill="1" applyBorder="1" applyAlignment="1" applyProtection="1">
      <alignment horizontal="left" vertical="top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164" fontId="3" fillId="0" borderId="0" xfId="1" applyFont="1" applyFill="1" applyAlignment="1">
      <alignment horizontal="right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right"/>
    </xf>
    <xf numFmtId="0" fontId="3" fillId="0" borderId="0" xfId="1" applyNumberFormat="1" applyFont="1" applyFill="1" applyAlignment="1">
      <alignment horizontal="right"/>
    </xf>
    <xf numFmtId="170" fontId="4" fillId="0" borderId="0" xfId="2" applyNumberFormat="1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165" fontId="4" fillId="0" borderId="0" xfId="2" applyNumberFormat="1" applyFont="1" applyFill="1" applyBorder="1" applyAlignment="1">
      <alignment horizontal="right" vertical="top" wrapText="1"/>
    </xf>
    <xf numFmtId="0" fontId="3" fillId="0" borderId="2" xfId="2" applyFont="1" applyFill="1" applyBorder="1" applyAlignment="1">
      <alignment horizontal="right"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0" xfId="7" applyFont="1" applyFill="1" applyBorder="1" applyAlignment="1" applyProtection="1">
      <alignment vertical="top" wrapText="1"/>
    </xf>
    <xf numFmtId="171" fontId="4" fillId="0" borderId="0" xfId="7" applyNumberFormat="1" applyFont="1" applyFill="1" applyBorder="1" applyAlignment="1" applyProtection="1">
      <alignment horizontal="right" vertical="top" wrapText="1"/>
    </xf>
    <xf numFmtId="0" fontId="4" fillId="0" borderId="0" xfId="7" applyFont="1" applyFill="1" applyBorder="1" applyAlignment="1" applyProtection="1">
      <alignment horizontal="left" vertical="top" wrapText="1"/>
    </xf>
    <xf numFmtId="173" fontId="4" fillId="0" borderId="0" xfId="2" applyNumberFormat="1" applyFont="1" applyFill="1" applyBorder="1" applyAlignment="1">
      <alignment horizontal="right" vertical="top" wrapText="1"/>
    </xf>
    <xf numFmtId="49" fontId="3" fillId="0" borderId="0" xfId="2" applyNumberFormat="1" applyFont="1" applyFill="1" applyBorder="1" applyAlignment="1">
      <alignment horizontal="right" vertical="top" wrapText="1"/>
    </xf>
    <xf numFmtId="164" fontId="3" fillId="0" borderId="0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 vertical="top" wrapText="1"/>
    </xf>
    <xf numFmtId="166" fontId="3" fillId="0" borderId="0" xfId="2" applyNumberFormat="1" applyFont="1" applyFill="1" applyBorder="1" applyAlignment="1">
      <alignment horizontal="right" vertical="top" wrapText="1"/>
    </xf>
    <xf numFmtId="172" fontId="3" fillId="0" borderId="0" xfId="2" applyNumberFormat="1" applyFont="1" applyFill="1" applyBorder="1" applyAlignment="1">
      <alignment horizontal="right" vertical="top" wrapText="1"/>
    </xf>
    <xf numFmtId="172" fontId="3" fillId="0" borderId="0" xfId="2" applyNumberFormat="1" applyFont="1" applyFill="1" applyAlignment="1">
      <alignment horizontal="right" vertical="top" wrapText="1"/>
    </xf>
    <xf numFmtId="0" fontId="3" fillId="0" borderId="0" xfId="2" applyNumberFormat="1" applyFont="1" applyFill="1" applyBorder="1"/>
    <xf numFmtId="0" fontId="4" fillId="0" borderId="2" xfId="2" applyFont="1" applyFill="1" applyBorder="1" applyAlignment="1" applyProtection="1">
      <alignment horizontal="left" vertical="top" wrapText="1"/>
    </xf>
    <xf numFmtId="174" fontId="3" fillId="0" borderId="0" xfId="2" applyNumberFormat="1" applyFont="1" applyFill="1" applyAlignment="1">
      <alignment horizontal="right" vertical="top" wrapText="1"/>
    </xf>
    <xf numFmtId="168" fontId="3" fillId="0" borderId="0" xfId="2" applyNumberFormat="1" applyFont="1" applyFill="1" applyAlignment="1">
      <alignment horizontal="right" vertical="top" wrapText="1"/>
    </xf>
    <xf numFmtId="0" fontId="3" fillId="0" borderId="0" xfId="1" applyNumberFormat="1" applyFont="1" applyFill="1" applyAlignment="1" applyProtection="1">
      <alignment horizontal="right"/>
    </xf>
    <xf numFmtId="174" fontId="3" fillId="0" borderId="0" xfId="2" applyNumberFormat="1" applyFont="1" applyFill="1" applyBorder="1" applyAlignment="1">
      <alignment horizontal="right" vertical="top" wrapText="1"/>
    </xf>
    <xf numFmtId="0" fontId="3" fillId="0" borderId="1" xfId="2" applyNumberFormat="1" applyFont="1" applyFill="1" applyBorder="1" applyAlignment="1" applyProtection="1">
      <alignment horizontal="right"/>
    </xf>
    <xf numFmtId="0" fontId="3" fillId="0" borderId="1" xfId="1" applyNumberFormat="1" applyFont="1" applyFill="1" applyBorder="1" applyAlignment="1" applyProtection="1">
      <alignment horizontal="right"/>
    </xf>
    <xf numFmtId="164" fontId="4" fillId="0" borderId="0" xfId="1" applyFont="1" applyFill="1" applyBorder="1" applyAlignment="1" applyProtection="1">
      <alignment horizontal="left" vertical="top" wrapText="1"/>
    </xf>
    <xf numFmtId="164" fontId="4" fillId="0" borderId="0" xfId="1" applyFont="1" applyFill="1" applyBorder="1" applyAlignment="1">
      <alignment horizontal="right" vertical="top" wrapText="1"/>
    </xf>
    <xf numFmtId="1" fontId="3" fillId="0" borderId="0" xfId="2" applyNumberFormat="1" applyFont="1" applyFill="1" applyBorder="1" applyAlignment="1">
      <alignment horizontal="right" vertical="top" wrapText="1"/>
    </xf>
    <xf numFmtId="1" fontId="3" fillId="0" borderId="0" xfId="2" applyNumberFormat="1" applyFont="1" applyFill="1" applyAlignment="1">
      <alignment horizontal="right" vertical="top" wrapText="1"/>
    </xf>
    <xf numFmtId="164" fontId="3" fillId="0" borderId="2" xfId="1" applyFont="1" applyFill="1" applyBorder="1" applyAlignment="1">
      <alignment horizontal="right" wrapText="1"/>
    </xf>
    <xf numFmtId="0" fontId="3" fillId="0" borderId="2" xfId="1" applyNumberFormat="1" applyFont="1" applyFill="1" applyBorder="1" applyAlignment="1">
      <alignment horizontal="right" wrapText="1"/>
    </xf>
    <xf numFmtId="173" fontId="4" fillId="0" borderId="0" xfId="2" applyNumberFormat="1" applyFont="1" applyFill="1" applyAlignment="1">
      <alignment horizontal="right" vertical="top" wrapText="1"/>
    </xf>
    <xf numFmtId="176" fontId="3" fillId="0" borderId="0" xfId="2" applyNumberFormat="1" applyFont="1" applyFill="1" applyAlignment="1" applyProtection="1">
      <alignment horizontal="right"/>
    </xf>
    <xf numFmtId="176" fontId="3" fillId="0" borderId="0" xfId="2" applyNumberFormat="1" applyFont="1" applyFill="1" applyBorder="1" applyAlignment="1" applyProtection="1">
      <alignment horizontal="right"/>
    </xf>
    <xf numFmtId="175" fontId="3" fillId="0" borderId="0" xfId="2" applyNumberFormat="1" applyFont="1" applyFill="1" applyBorder="1" applyAlignment="1">
      <alignment horizontal="right" vertical="top" wrapText="1"/>
    </xf>
    <xf numFmtId="175" fontId="3" fillId="0" borderId="0" xfId="2" applyNumberFormat="1" applyFont="1" applyFill="1" applyAlignment="1">
      <alignment horizontal="right" vertical="top" wrapText="1"/>
    </xf>
    <xf numFmtId="0" fontId="3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Alignment="1">
      <alignment horizontal="right" vertical="top" wrapText="1"/>
    </xf>
    <xf numFmtId="169" fontId="3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164" fontId="3" fillId="0" borderId="0" xfId="1" applyNumberFormat="1" applyFont="1" applyFill="1" applyAlignment="1">
      <alignment horizontal="right" wrapText="1"/>
    </xf>
    <xf numFmtId="164" fontId="3" fillId="0" borderId="0" xfId="1" applyNumberFormat="1" applyFont="1" applyFill="1" applyAlignment="1" applyProtection="1">
      <alignment horizontal="right" wrapText="1"/>
    </xf>
    <xf numFmtId="167" fontId="3" fillId="0" borderId="0" xfId="2" applyNumberFormat="1" applyFont="1" applyFill="1" applyBorder="1" applyAlignment="1">
      <alignment horizontal="right" vertical="top" wrapText="1"/>
    </xf>
    <xf numFmtId="0" fontId="3" fillId="0" borderId="3" xfId="2" applyFont="1" applyFill="1" applyBorder="1" applyAlignment="1">
      <alignment vertical="top" wrapText="1"/>
    </xf>
    <xf numFmtId="0" fontId="3" fillId="0" borderId="3" xfId="2" applyFont="1" applyFill="1" applyBorder="1" applyAlignment="1">
      <alignment horizontal="right" vertical="top" wrapText="1"/>
    </xf>
    <xf numFmtId="0" fontId="4" fillId="0" borderId="3" xfId="2" applyFont="1" applyFill="1" applyBorder="1" applyAlignment="1" applyProtection="1">
      <alignment horizontal="left" vertical="top" wrapText="1"/>
    </xf>
    <xf numFmtId="0" fontId="3" fillId="0" borderId="3" xfId="2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left" wrapText="1"/>
    </xf>
    <xf numFmtId="173" fontId="4" fillId="0" borderId="2" xfId="2" applyNumberFormat="1" applyFont="1" applyFill="1" applyBorder="1" applyAlignment="1">
      <alignment horizontal="right" vertical="top" wrapText="1"/>
    </xf>
    <xf numFmtId="1" fontId="3" fillId="0" borderId="2" xfId="2" applyNumberFormat="1" applyFont="1" applyFill="1" applyBorder="1" applyAlignment="1">
      <alignment horizontal="right" vertical="top" wrapText="1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 applyProtection="1">
      <alignment horizontal="right" vertical="top" wrapText="1"/>
    </xf>
    <xf numFmtId="0" fontId="3" fillId="0" borderId="2" xfId="6" applyFont="1" applyFill="1" applyBorder="1" applyAlignment="1" applyProtection="1">
      <alignment horizontal="left"/>
    </xf>
    <xf numFmtId="0" fontId="3" fillId="0" borderId="2" xfId="6" applyNumberFormat="1" applyFont="1" applyFill="1" applyBorder="1" applyProtection="1"/>
    <xf numFmtId="0" fontId="3" fillId="0" borderId="1" xfId="7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right" vertical="top" wrapText="1"/>
    </xf>
    <xf numFmtId="0" fontId="3" fillId="0" borderId="0" xfId="6" applyFont="1" applyFill="1" applyBorder="1" applyAlignment="1" applyProtection="1">
      <alignment horizontal="left"/>
    </xf>
    <xf numFmtId="0" fontId="3" fillId="0" borderId="2" xfId="7" applyFont="1" applyFill="1" applyBorder="1" applyAlignment="1" applyProtection="1">
      <alignment horizontal="left" vertical="top" wrapText="1"/>
    </xf>
    <xf numFmtId="0" fontId="3" fillId="0" borderId="2" xfId="7" applyFont="1" applyFill="1" applyBorder="1" applyAlignment="1" applyProtection="1">
      <alignment horizontal="right" vertical="top" wrapText="1"/>
    </xf>
    <xf numFmtId="0" fontId="3" fillId="0" borderId="2" xfId="6" applyNumberFormat="1" applyFont="1" applyFill="1" applyBorder="1" applyAlignment="1" applyProtection="1">
      <alignment horizontal="right"/>
    </xf>
    <xf numFmtId="0" fontId="3" fillId="0" borderId="2" xfId="6" applyNumberFormat="1" applyFont="1" applyFill="1" applyBorder="1" applyAlignment="1" applyProtection="1">
      <alignment vertical="center" wrapText="1"/>
    </xf>
    <xf numFmtId="0" fontId="3" fillId="2" borderId="0" xfId="2" applyFont="1" applyFill="1"/>
    <xf numFmtId="0" fontId="3" fillId="0" borderId="2" xfId="2" applyNumberFormat="1" applyFont="1" applyFill="1" applyBorder="1" applyAlignment="1">
      <alignment horizontal="right" vertical="top" wrapText="1"/>
    </xf>
    <xf numFmtId="0" fontId="3" fillId="0" borderId="2" xfId="1" applyNumberFormat="1" applyFont="1" applyFill="1" applyBorder="1" applyAlignment="1" applyProtection="1">
      <alignment horizontal="right" vertical="top" wrapText="1"/>
    </xf>
    <xf numFmtId="0" fontId="3" fillId="0" borderId="0" xfId="2" applyFont="1" applyFill="1" applyAlignment="1">
      <alignment vertical="top"/>
    </xf>
    <xf numFmtId="0" fontId="3" fillId="0" borderId="2" xfId="2" applyNumberFormat="1" applyFont="1" applyFill="1" applyBorder="1" applyAlignment="1" applyProtection="1">
      <alignment horizontal="right"/>
    </xf>
    <xf numFmtId="169" fontId="3" fillId="0" borderId="2" xfId="2" applyNumberFormat="1" applyFont="1" applyFill="1" applyBorder="1" applyAlignment="1">
      <alignment horizontal="right" vertical="top" wrapText="1"/>
    </xf>
    <xf numFmtId="173" fontId="3" fillId="0" borderId="0" xfId="2" applyNumberFormat="1" applyFont="1" applyFill="1" applyBorder="1" applyAlignment="1">
      <alignment horizontal="right" vertical="top" wrapText="1"/>
    </xf>
    <xf numFmtId="0" fontId="3" fillId="0" borderId="1" xfId="6" applyNumberFormat="1" applyFont="1" applyFill="1" applyBorder="1" applyAlignment="1" applyProtection="1">
      <alignment horizontal="right" vertical="center" wrapText="1"/>
    </xf>
    <xf numFmtId="0" fontId="3" fillId="0" borderId="0" xfId="7" applyFont="1" applyFill="1" applyAlignment="1" applyProtection="1">
      <alignment horizontal="right" vertical="top"/>
    </xf>
    <xf numFmtId="0" fontId="3" fillId="0" borderId="0" xfId="6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left" vertical="justify"/>
    </xf>
    <xf numFmtId="0" fontId="4" fillId="0" borderId="0" xfId="2" applyNumberFormat="1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3" fillId="0" borderId="1" xfId="6" applyNumberFormat="1" applyFont="1" applyFill="1" applyBorder="1" applyAlignment="1" applyProtection="1">
      <alignment horizontal="right"/>
    </xf>
    <xf numFmtId="0" fontId="3" fillId="0" borderId="2" xfId="2" applyNumberFormat="1" applyFont="1" applyFill="1" applyBorder="1"/>
    <xf numFmtId="0" fontId="3" fillId="0" borderId="3" xfId="2" applyNumberFormat="1" applyFont="1" applyFill="1" applyBorder="1" applyAlignment="1">
      <alignment horizontal="right"/>
    </xf>
    <xf numFmtId="166" fontId="3" fillId="0" borderId="0" xfId="2" applyNumberFormat="1" applyFont="1" applyFill="1" applyBorder="1" applyAlignment="1">
      <alignment horizontal="center" vertical="top" wrapText="1"/>
    </xf>
    <xf numFmtId="0" fontId="3" fillId="0" borderId="0" xfId="2" applyFont="1" applyFill="1" applyBorder="1" applyAlignment="1" applyProtection="1">
      <alignment horizontal="left" vertical="justify"/>
    </xf>
    <xf numFmtId="0" fontId="3" fillId="0" borderId="0" xfId="0" applyFont="1" applyFill="1" applyBorder="1" applyAlignment="1">
      <alignment horizontal="left" vertical="justify"/>
    </xf>
    <xf numFmtId="0" fontId="3" fillId="0" borderId="0" xfId="0" applyNumberFormat="1" applyFont="1" applyFill="1" applyBorder="1" applyAlignment="1">
      <alignment horizontal="left" vertical="justify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6" applyNumberFormat="1" applyFont="1" applyFill="1" applyBorder="1" applyAlignment="1" applyProtection="1">
      <alignment horizontal="center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 applyProtection="1">
      <alignment horizontal="center"/>
    </xf>
    <xf numFmtId="0" fontId="3" fillId="0" borderId="0" xfId="4" applyFont="1" applyFill="1" applyAlignment="1" applyProtection="1">
      <alignment horizontal="left" vertical="top" wrapText="1"/>
    </xf>
    <xf numFmtId="0" fontId="3" fillId="0" borderId="1" xfId="6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2004-05_2.6.04_1st supp. vol. II" xfId="3"/>
    <cellStyle name="Normal_BUDGET FOR  03-04 10-02-03" xfId="4"/>
    <cellStyle name="Normal_budget for 03-04" xfId="5"/>
    <cellStyle name="Normal_BUDGET-2000" xfId="6"/>
    <cellStyle name="Normal_budgetDocNIC02-03" xfId="7"/>
  </cellStyles>
  <dxfs count="0"/>
  <tableStyles count="0" defaultTableStyle="TableStyleMedium9" defaultPivotStyle="PivotStyleLight16"/>
  <colors>
    <mruColors>
      <color rgb="FFFF00FF"/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Budget\Copy%20of%20budget2008-21_2\Budget%202004-05\budget%20for%202004-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69" transitionEvaluation="1" codeName="Sheet1"/>
  <dimension ref="A1:H490"/>
  <sheetViews>
    <sheetView tabSelected="1" view="pageBreakPreview" topLeftCell="A469" zoomScaleSheetLayoutView="100" workbookViewId="0">
      <selection activeCell="D361" sqref="D361"/>
    </sheetView>
  </sheetViews>
  <sheetFormatPr defaultColWidth="8.7109375" defaultRowHeight="12.75"/>
  <cols>
    <col min="1" max="1" width="6.42578125" style="15" customWidth="1"/>
    <col min="2" max="2" width="8.140625" style="16" customWidth="1"/>
    <col min="3" max="3" width="46.85546875" style="2" customWidth="1"/>
    <col min="4" max="5" width="10.85546875" style="3" customWidth="1"/>
    <col min="6" max="6" width="15.7109375" style="2" customWidth="1"/>
    <col min="7" max="8" width="15.7109375" style="3" customWidth="1"/>
    <col min="9" max="16384" width="8.7109375" style="2"/>
  </cols>
  <sheetData>
    <row r="1" spans="1:8">
      <c r="A1" s="137" t="s">
        <v>302</v>
      </c>
      <c r="B1" s="137"/>
      <c r="C1" s="137"/>
      <c r="D1" s="137"/>
      <c r="E1" s="137"/>
      <c r="F1" s="137"/>
      <c r="G1" s="137"/>
      <c r="H1" s="137"/>
    </row>
    <row r="2" spans="1:8" ht="13.5" customHeight="1">
      <c r="A2" s="140" t="s">
        <v>303</v>
      </c>
      <c r="B2" s="140"/>
      <c r="C2" s="140"/>
      <c r="D2" s="140"/>
      <c r="E2" s="140"/>
      <c r="F2" s="140"/>
      <c r="G2" s="140"/>
      <c r="H2" s="140"/>
    </row>
    <row r="3" spans="1:8" ht="7.9" customHeight="1">
      <c r="A3" s="129"/>
      <c r="B3" s="4"/>
      <c r="C3" s="129"/>
      <c r="D3" s="128"/>
      <c r="E3" s="128"/>
      <c r="F3" s="129"/>
      <c r="G3" s="128"/>
      <c r="H3" s="128"/>
    </row>
    <row r="4" spans="1:8" ht="13.5" customHeight="1">
      <c r="A4" s="5"/>
      <c r="B4" s="6"/>
      <c r="C4" s="7"/>
      <c r="D4" s="8" t="s">
        <v>186</v>
      </c>
      <c r="F4" s="9"/>
      <c r="G4" s="10"/>
      <c r="H4" s="10"/>
    </row>
    <row r="5" spans="1:8" ht="13.5" customHeight="1">
      <c r="A5" s="5"/>
      <c r="B5" s="6"/>
      <c r="C5" s="7"/>
      <c r="D5" s="11" t="s">
        <v>182</v>
      </c>
      <c r="E5" s="12">
        <v>2045</v>
      </c>
      <c r="F5" s="141" t="s">
        <v>183</v>
      </c>
      <c r="G5" s="141"/>
      <c r="H5" s="141"/>
    </row>
    <row r="6" spans="1:8" ht="13.5" customHeight="1">
      <c r="A6" s="5"/>
      <c r="B6" s="6"/>
      <c r="C6" s="7"/>
      <c r="D6" s="13" t="s">
        <v>187</v>
      </c>
      <c r="E6" s="14"/>
      <c r="F6" s="9"/>
      <c r="G6" s="10"/>
      <c r="H6" s="10"/>
    </row>
    <row r="7" spans="1:8" ht="13.5" customHeight="1">
      <c r="D7" s="17" t="s">
        <v>188</v>
      </c>
      <c r="E7" s="18">
        <v>2402</v>
      </c>
      <c r="F7" s="19" t="s">
        <v>0</v>
      </c>
    </row>
    <row r="8" spans="1:8" ht="13.5" customHeight="1">
      <c r="D8" s="17"/>
      <c r="E8" s="18">
        <v>2406</v>
      </c>
      <c r="F8" s="20" t="s">
        <v>1</v>
      </c>
    </row>
    <row r="9" spans="1:8" ht="13.5" customHeight="1">
      <c r="D9" s="17" t="s">
        <v>194</v>
      </c>
      <c r="E9" s="18">
        <v>3435</v>
      </c>
      <c r="F9" s="20" t="s">
        <v>2</v>
      </c>
    </row>
    <row r="10" spans="1:8" ht="13.5" customHeight="1">
      <c r="D10" s="17" t="s">
        <v>189</v>
      </c>
      <c r="E10" s="21"/>
      <c r="F10" s="3"/>
    </row>
    <row r="11" spans="1:8" ht="13.5" customHeight="1">
      <c r="D11" s="17" t="s">
        <v>3</v>
      </c>
      <c r="E11" s="18">
        <v>4406</v>
      </c>
      <c r="F11" s="20" t="s">
        <v>190</v>
      </c>
    </row>
    <row r="12" spans="1:8" ht="9" customHeight="1">
      <c r="D12" s="17"/>
      <c r="E12" s="18"/>
      <c r="F12" s="20"/>
    </row>
    <row r="13" spans="1:8" ht="13.5" customHeight="1">
      <c r="A13" s="22" t="s">
        <v>268</v>
      </c>
      <c r="D13" s="17"/>
      <c r="F13" s="20"/>
    </row>
    <row r="14" spans="1:8" ht="13.5" customHeight="1">
      <c r="D14" s="10"/>
      <c r="E14" s="128" t="s">
        <v>179</v>
      </c>
      <c r="F14" s="128" t="s">
        <v>180</v>
      </c>
      <c r="G14" s="128" t="s">
        <v>8</v>
      </c>
    </row>
    <row r="15" spans="1:8" ht="13.5" customHeight="1">
      <c r="D15" s="128" t="s">
        <v>4</v>
      </c>
      <c r="E15" s="128">
        <f>H454</f>
        <v>1681131</v>
      </c>
      <c r="F15" s="128">
        <f>H476</f>
        <v>58017</v>
      </c>
      <c r="G15" s="128">
        <v>1739148</v>
      </c>
    </row>
    <row r="16" spans="1:8" ht="13.5" customHeight="1">
      <c r="A16" s="19" t="s">
        <v>178</v>
      </c>
      <c r="F16" s="3"/>
    </row>
    <row r="17" spans="1:8" s="1" customFormat="1" ht="13.5" customHeight="1">
      <c r="A17" s="106"/>
      <c r="B17" s="107"/>
      <c r="C17" s="108"/>
      <c r="D17" s="109"/>
      <c r="E17" s="109"/>
      <c r="F17" s="109"/>
      <c r="G17" s="109"/>
      <c r="H17" s="24" t="s">
        <v>207</v>
      </c>
    </row>
    <row r="18" spans="1:8" s="1" customFormat="1" ht="13.15" customHeight="1">
      <c r="A18" s="110"/>
      <c r="B18" s="111"/>
      <c r="C18" s="112"/>
      <c r="D18" s="142" t="s">
        <v>298</v>
      </c>
      <c r="E18" s="142"/>
      <c r="F18" s="130" t="s">
        <v>269</v>
      </c>
      <c r="G18" s="130" t="s">
        <v>270</v>
      </c>
      <c r="H18" s="124"/>
    </row>
    <row r="19" spans="1:8" s="1" customFormat="1">
      <c r="A19" s="106"/>
      <c r="B19" s="107"/>
      <c r="C19" s="112" t="s">
        <v>5</v>
      </c>
      <c r="D19" s="138" t="s">
        <v>299</v>
      </c>
      <c r="E19" s="138"/>
      <c r="F19" s="126" t="s">
        <v>271</v>
      </c>
      <c r="G19" s="126" t="s">
        <v>271</v>
      </c>
      <c r="H19" s="125"/>
    </row>
    <row r="20" spans="1:8" s="1" customFormat="1">
      <c r="A20" s="113"/>
      <c r="B20" s="114"/>
      <c r="C20" s="108"/>
      <c r="D20" s="115" t="s">
        <v>6</v>
      </c>
      <c r="E20" s="115" t="s">
        <v>7</v>
      </c>
      <c r="F20" s="115"/>
      <c r="G20" s="115"/>
      <c r="H20" s="116"/>
    </row>
    <row r="21" spans="1:8" ht="14.1" customHeight="1">
      <c r="C21" s="25" t="s">
        <v>9</v>
      </c>
      <c r="F21" s="3"/>
    </row>
    <row r="22" spans="1:8">
      <c r="A22" s="15" t="s">
        <v>10</v>
      </c>
      <c r="B22" s="26">
        <v>2045</v>
      </c>
      <c r="C22" s="27" t="s">
        <v>175</v>
      </c>
      <c r="F22" s="3"/>
    </row>
    <row r="23" spans="1:8" ht="16.149999999999999" customHeight="1">
      <c r="B23" s="28">
        <v>0.79700000000000004</v>
      </c>
      <c r="C23" s="27" t="s">
        <v>176</v>
      </c>
      <c r="D23" s="29"/>
      <c r="E23" s="29"/>
      <c r="F23" s="29"/>
      <c r="G23" s="29"/>
      <c r="H23" s="29"/>
    </row>
    <row r="24" spans="1:8" ht="15.6" customHeight="1">
      <c r="B24" s="30" t="s">
        <v>169</v>
      </c>
      <c r="C24" s="31" t="s">
        <v>177</v>
      </c>
      <c r="D24" s="32">
        <v>0</v>
      </c>
      <c r="E24" s="33">
        <v>490933</v>
      </c>
      <c r="F24" s="33">
        <v>400000</v>
      </c>
      <c r="G24" s="33">
        <v>400000</v>
      </c>
      <c r="H24" s="32">
        <v>0</v>
      </c>
    </row>
    <row r="25" spans="1:8" ht="16.899999999999999" customHeight="1">
      <c r="A25" s="15" t="s">
        <v>8</v>
      </c>
      <c r="B25" s="28">
        <v>0.79700000000000004</v>
      </c>
      <c r="C25" s="27" t="s">
        <v>176</v>
      </c>
      <c r="D25" s="34">
        <f t="shared" ref="D25:G25" si="0">SUM(D24)</f>
        <v>0</v>
      </c>
      <c r="E25" s="35">
        <f t="shared" si="0"/>
        <v>490933</v>
      </c>
      <c r="F25" s="35">
        <f t="shared" si="0"/>
        <v>400000</v>
      </c>
      <c r="G25" s="35">
        <f t="shared" si="0"/>
        <v>400000</v>
      </c>
      <c r="H25" s="34">
        <v>0</v>
      </c>
    </row>
    <row r="26" spans="1:8">
      <c r="A26" s="15" t="s">
        <v>8</v>
      </c>
      <c r="B26" s="26">
        <v>2045</v>
      </c>
      <c r="C26" s="27" t="s">
        <v>175</v>
      </c>
      <c r="D26" s="34">
        <f t="shared" ref="D26:G26" si="1">D24</f>
        <v>0</v>
      </c>
      <c r="E26" s="35">
        <f t="shared" si="1"/>
        <v>490933</v>
      </c>
      <c r="F26" s="35">
        <f t="shared" si="1"/>
        <v>400000</v>
      </c>
      <c r="G26" s="35">
        <f t="shared" si="1"/>
        <v>400000</v>
      </c>
      <c r="H26" s="34">
        <v>0</v>
      </c>
    </row>
    <row r="27" spans="1:8" ht="12" customHeight="1">
      <c r="C27" s="36"/>
      <c r="D27" s="29"/>
      <c r="E27" s="29"/>
      <c r="F27" s="29"/>
      <c r="G27" s="29"/>
      <c r="H27" s="29"/>
    </row>
    <row r="28" spans="1:8" ht="13.9" customHeight="1">
      <c r="A28" s="15" t="s">
        <v>10</v>
      </c>
      <c r="B28" s="26">
        <v>2402</v>
      </c>
      <c r="C28" s="27" t="s">
        <v>0</v>
      </c>
      <c r="D28" s="29"/>
      <c r="E28" s="29"/>
      <c r="F28" s="29"/>
      <c r="G28" s="29"/>
      <c r="H28" s="29"/>
    </row>
    <row r="29" spans="1:8" ht="13.9" customHeight="1">
      <c r="B29" s="37">
        <v>1E-3</v>
      </c>
      <c r="C29" s="27" t="s">
        <v>11</v>
      </c>
      <c r="D29" s="29"/>
      <c r="E29" s="29"/>
      <c r="F29" s="29"/>
      <c r="G29" s="29"/>
      <c r="H29" s="29"/>
    </row>
    <row r="30" spans="1:8" ht="13.9" customHeight="1">
      <c r="A30" s="5"/>
      <c r="B30" s="6">
        <v>13</v>
      </c>
      <c r="C30" s="38" t="s">
        <v>12</v>
      </c>
      <c r="D30" s="39"/>
      <c r="E30" s="39"/>
      <c r="F30" s="39"/>
      <c r="G30" s="39"/>
      <c r="H30" s="39"/>
    </row>
    <row r="31" spans="1:8" ht="13.9" customHeight="1">
      <c r="A31" s="5"/>
      <c r="B31" s="6">
        <v>44</v>
      </c>
      <c r="C31" s="38" t="s">
        <v>13</v>
      </c>
      <c r="D31" s="39"/>
      <c r="E31" s="39"/>
      <c r="F31" s="39"/>
      <c r="G31" s="39"/>
      <c r="H31" s="39"/>
    </row>
    <row r="32" spans="1:8" ht="13.9" customHeight="1">
      <c r="A32" s="5"/>
      <c r="B32" s="40" t="s">
        <v>14</v>
      </c>
      <c r="C32" s="38" t="s">
        <v>15</v>
      </c>
      <c r="D32" s="41">
        <v>5756</v>
      </c>
      <c r="E32" s="41">
        <v>7036</v>
      </c>
      <c r="F32" s="41">
        <v>13544</v>
      </c>
      <c r="G32" s="41">
        <v>13544</v>
      </c>
      <c r="H32" s="41">
        <v>13965</v>
      </c>
    </row>
    <row r="33" spans="1:8" ht="13.9" customHeight="1">
      <c r="A33" s="5"/>
      <c r="B33" s="40" t="s">
        <v>16</v>
      </c>
      <c r="C33" s="38" t="s">
        <v>17</v>
      </c>
      <c r="D33" s="42">
        <v>0</v>
      </c>
      <c r="E33" s="41">
        <v>80</v>
      </c>
      <c r="F33" s="41">
        <v>80</v>
      </c>
      <c r="G33" s="41">
        <v>130</v>
      </c>
      <c r="H33" s="41">
        <v>80</v>
      </c>
    </row>
    <row r="34" spans="1:8" ht="13.9" customHeight="1">
      <c r="A34" s="5"/>
      <c r="B34" s="40" t="s">
        <v>18</v>
      </c>
      <c r="C34" s="38" t="s">
        <v>19</v>
      </c>
      <c r="D34" s="42">
        <v>0</v>
      </c>
      <c r="E34" s="41">
        <v>349</v>
      </c>
      <c r="F34" s="41">
        <v>350</v>
      </c>
      <c r="G34" s="41">
        <v>500</v>
      </c>
      <c r="H34" s="41">
        <v>350</v>
      </c>
    </row>
    <row r="35" spans="1:8" ht="13.9" customHeight="1">
      <c r="A35" s="5" t="s">
        <v>8</v>
      </c>
      <c r="B35" s="6">
        <v>44</v>
      </c>
      <c r="C35" s="38" t="s">
        <v>13</v>
      </c>
      <c r="D35" s="51">
        <f>SUM(D32:D34)</f>
        <v>5756</v>
      </c>
      <c r="E35" s="51">
        <f t="shared" ref="E35:G35" si="2">SUM(E32:E34)</f>
        <v>7465</v>
      </c>
      <c r="F35" s="51">
        <f t="shared" si="2"/>
        <v>13974</v>
      </c>
      <c r="G35" s="51">
        <f t="shared" si="2"/>
        <v>14174</v>
      </c>
      <c r="H35" s="51">
        <v>14395</v>
      </c>
    </row>
    <row r="36" spans="1:8" ht="12" customHeight="1">
      <c r="A36" s="5"/>
      <c r="B36" s="6"/>
      <c r="C36" s="38"/>
      <c r="D36" s="13"/>
      <c r="E36" s="13"/>
      <c r="F36" s="13"/>
      <c r="G36" s="13"/>
      <c r="H36" s="13"/>
    </row>
    <row r="37" spans="1:8" ht="13.9" customHeight="1">
      <c r="A37" s="5"/>
      <c r="B37" s="6">
        <v>45</v>
      </c>
      <c r="C37" s="38" t="s">
        <v>20</v>
      </c>
      <c r="D37" s="29"/>
      <c r="E37" s="29"/>
      <c r="F37" s="47"/>
      <c r="G37" s="29"/>
      <c r="H37" s="29"/>
    </row>
    <row r="38" spans="1:8" ht="13.9" customHeight="1">
      <c r="B38" s="30" t="s">
        <v>21</v>
      </c>
      <c r="C38" s="31" t="s">
        <v>15</v>
      </c>
      <c r="D38" s="48">
        <v>0</v>
      </c>
      <c r="E38" s="49">
        <v>13502</v>
      </c>
      <c r="F38" s="49">
        <v>14577</v>
      </c>
      <c r="G38" s="49">
        <v>14577</v>
      </c>
      <c r="H38" s="49">
        <v>10000</v>
      </c>
    </row>
    <row r="39" spans="1:8" ht="13.9" customHeight="1">
      <c r="B39" s="30" t="s">
        <v>22</v>
      </c>
      <c r="C39" s="31" t="s">
        <v>17</v>
      </c>
      <c r="D39" s="48">
        <v>0</v>
      </c>
      <c r="E39" s="49">
        <v>60</v>
      </c>
      <c r="F39" s="49">
        <v>60</v>
      </c>
      <c r="G39" s="49">
        <v>100</v>
      </c>
      <c r="H39" s="49">
        <v>60</v>
      </c>
    </row>
    <row r="40" spans="1:8" ht="13.9" customHeight="1">
      <c r="B40" s="30" t="s">
        <v>23</v>
      </c>
      <c r="C40" s="31" t="s">
        <v>19</v>
      </c>
      <c r="D40" s="48">
        <v>0</v>
      </c>
      <c r="E40" s="49">
        <v>100</v>
      </c>
      <c r="F40" s="49">
        <v>100</v>
      </c>
      <c r="G40" s="49">
        <v>150</v>
      </c>
      <c r="H40" s="49">
        <v>100</v>
      </c>
    </row>
    <row r="41" spans="1:8" ht="13.9" customHeight="1">
      <c r="A41" s="43" t="s">
        <v>8</v>
      </c>
      <c r="B41" s="58">
        <v>45</v>
      </c>
      <c r="C41" s="44" t="s">
        <v>20</v>
      </c>
      <c r="D41" s="50">
        <f t="shared" ref="D41:G41" si="3">SUM(D38:D40)</f>
        <v>0</v>
      </c>
      <c r="E41" s="51">
        <f t="shared" si="3"/>
        <v>13662</v>
      </c>
      <c r="F41" s="51">
        <f t="shared" si="3"/>
        <v>14737</v>
      </c>
      <c r="G41" s="51">
        <f t="shared" si="3"/>
        <v>14827</v>
      </c>
      <c r="H41" s="51">
        <v>10160</v>
      </c>
    </row>
    <row r="42" spans="1:8" ht="1.1499999999999999" customHeight="1">
      <c r="C42" s="31"/>
      <c r="D42" s="52"/>
      <c r="E42" s="13"/>
      <c r="F42" s="53"/>
      <c r="G42" s="13"/>
      <c r="H42" s="13"/>
    </row>
    <row r="43" spans="1:8" ht="14.1" customHeight="1">
      <c r="B43" s="16">
        <v>46</v>
      </c>
      <c r="C43" s="31" t="s">
        <v>24</v>
      </c>
      <c r="D43" s="54"/>
      <c r="E43" s="29"/>
      <c r="F43" s="47"/>
      <c r="G43" s="29"/>
      <c r="H43" s="29"/>
    </row>
    <row r="44" spans="1:8" ht="14.1" customHeight="1">
      <c r="B44" s="30" t="s">
        <v>25</v>
      </c>
      <c r="C44" s="31" t="s">
        <v>15</v>
      </c>
      <c r="D44" s="48">
        <v>0</v>
      </c>
      <c r="E44" s="49">
        <v>5267</v>
      </c>
      <c r="F44" s="49">
        <v>5388</v>
      </c>
      <c r="G44" s="49">
        <v>5388</v>
      </c>
      <c r="H44" s="49">
        <v>8198</v>
      </c>
    </row>
    <row r="45" spans="1:8" ht="14.1" customHeight="1">
      <c r="B45" s="30" t="s">
        <v>26</v>
      </c>
      <c r="C45" s="31" t="s">
        <v>17</v>
      </c>
      <c r="D45" s="48">
        <v>0</v>
      </c>
      <c r="E45" s="49">
        <v>60</v>
      </c>
      <c r="F45" s="49">
        <v>60</v>
      </c>
      <c r="G45" s="49">
        <v>100</v>
      </c>
      <c r="H45" s="49">
        <v>60</v>
      </c>
    </row>
    <row r="46" spans="1:8" ht="14.1" customHeight="1">
      <c r="B46" s="30" t="s">
        <v>27</v>
      </c>
      <c r="C46" s="31" t="s">
        <v>19</v>
      </c>
      <c r="D46" s="48">
        <v>0</v>
      </c>
      <c r="E46" s="49">
        <v>100</v>
      </c>
      <c r="F46" s="49">
        <v>100</v>
      </c>
      <c r="G46" s="49">
        <v>150</v>
      </c>
      <c r="H46" s="49">
        <v>100</v>
      </c>
    </row>
    <row r="47" spans="1:8" ht="14.1" customHeight="1">
      <c r="A47" s="15" t="s">
        <v>8</v>
      </c>
      <c r="B47" s="16">
        <v>46</v>
      </c>
      <c r="C47" s="31" t="s">
        <v>24</v>
      </c>
      <c r="D47" s="50">
        <f t="shared" ref="D47:G47" si="4">SUM(D43:D46)</f>
        <v>0</v>
      </c>
      <c r="E47" s="51">
        <f t="shared" si="4"/>
        <v>5427</v>
      </c>
      <c r="F47" s="51">
        <f t="shared" si="4"/>
        <v>5548</v>
      </c>
      <c r="G47" s="51">
        <f t="shared" si="4"/>
        <v>5638</v>
      </c>
      <c r="H47" s="51">
        <v>8358</v>
      </c>
    </row>
    <row r="48" spans="1:8" ht="10.9" customHeight="1">
      <c r="C48" s="31"/>
      <c r="D48" s="52"/>
      <c r="E48" s="13"/>
      <c r="F48" s="53"/>
      <c r="G48" s="13"/>
      <c r="H48" s="13"/>
    </row>
    <row r="49" spans="1:8" ht="14.1" customHeight="1">
      <c r="B49" s="16">
        <v>47</v>
      </c>
      <c r="C49" s="31" t="s">
        <v>28</v>
      </c>
      <c r="D49" s="54"/>
      <c r="E49" s="29"/>
      <c r="F49" s="47"/>
      <c r="G49" s="29"/>
      <c r="H49" s="29"/>
    </row>
    <row r="50" spans="1:8" ht="14.1" customHeight="1">
      <c r="B50" s="30" t="s">
        <v>29</v>
      </c>
      <c r="C50" s="31" t="s">
        <v>15</v>
      </c>
      <c r="D50" s="48">
        <v>0</v>
      </c>
      <c r="E50" s="49">
        <v>8499</v>
      </c>
      <c r="F50" s="49">
        <v>9732</v>
      </c>
      <c r="G50" s="49">
        <v>9732</v>
      </c>
      <c r="H50" s="49">
        <v>9471</v>
      </c>
    </row>
    <row r="51" spans="1:8" ht="14.1" customHeight="1">
      <c r="B51" s="30" t="s">
        <v>30</v>
      </c>
      <c r="C51" s="31" t="s">
        <v>17</v>
      </c>
      <c r="D51" s="48">
        <v>0</v>
      </c>
      <c r="E51" s="49">
        <v>60</v>
      </c>
      <c r="F51" s="49">
        <v>60</v>
      </c>
      <c r="G51" s="49">
        <v>100</v>
      </c>
      <c r="H51" s="49">
        <v>60</v>
      </c>
    </row>
    <row r="52" spans="1:8" ht="14.1" customHeight="1">
      <c r="B52" s="30" t="s">
        <v>31</v>
      </c>
      <c r="C52" s="31" t="s">
        <v>19</v>
      </c>
      <c r="D52" s="48">
        <v>0</v>
      </c>
      <c r="E52" s="49">
        <v>100</v>
      </c>
      <c r="F52" s="49">
        <v>100</v>
      </c>
      <c r="G52" s="49">
        <v>150</v>
      </c>
      <c r="H52" s="49">
        <v>100</v>
      </c>
    </row>
    <row r="53" spans="1:8" ht="14.1" customHeight="1">
      <c r="A53" s="15" t="s">
        <v>8</v>
      </c>
      <c r="B53" s="16">
        <v>47</v>
      </c>
      <c r="C53" s="31" t="s">
        <v>28</v>
      </c>
      <c r="D53" s="50">
        <f t="shared" ref="D53:G53" si="5">SUM(D50:D52)</f>
        <v>0</v>
      </c>
      <c r="E53" s="51">
        <f t="shared" si="5"/>
        <v>8659</v>
      </c>
      <c r="F53" s="51">
        <f t="shared" si="5"/>
        <v>9892</v>
      </c>
      <c r="G53" s="51">
        <f t="shared" si="5"/>
        <v>9982</v>
      </c>
      <c r="H53" s="51">
        <v>9631</v>
      </c>
    </row>
    <row r="54" spans="1:8" ht="10.9" customHeight="1">
      <c r="C54" s="31"/>
      <c r="D54" s="52"/>
      <c r="E54" s="13"/>
      <c r="F54" s="53"/>
      <c r="G54" s="13"/>
      <c r="H54" s="13"/>
    </row>
    <row r="55" spans="1:8" ht="14.1" customHeight="1">
      <c r="B55" s="16">
        <v>48</v>
      </c>
      <c r="C55" s="31" t="s">
        <v>32</v>
      </c>
      <c r="D55" s="54"/>
      <c r="E55" s="29"/>
      <c r="F55" s="47"/>
      <c r="G55" s="29"/>
      <c r="H55" s="29"/>
    </row>
    <row r="56" spans="1:8" ht="14.1" customHeight="1">
      <c r="B56" s="30" t="s">
        <v>33</v>
      </c>
      <c r="C56" s="31" t="s">
        <v>15</v>
      </c>
      <c r="D56" s="48">
        <v>0</v>
      </c>
      <c r="E56" s="49">
        <v>10529</v>
      </c>
      <c r="F56" s="49">
        <v>12564</v>
      </c>
      <c r="G56" s="49">
        <v>12564</v>
      </c>
      <c r="H56" s="49">
        <v>14764</v>
      </c>
    </row>
    <row r="57" spans="1:8" ht="14.1" customHeight="1">
      <c r="B57" s="30" t="s">
        <v>34</v>
      </c>
      <c r="C57" s="31" t="s">
        <v>17</v>
      </c>
      <c r="D57" s="48">
        <v>0</v>
      </c>
      <c r="E57" s="49">
        <v>60</v>
      </c>
      <c r="F57" s="49">
        <v>60</v>
      </c>
      <c r="G57" s="49">
        <v>100</v>
      </c>
      <c r="H57" s="49">
        <v>60</v>
      </c>
    </row>
    <row r="58" spans="1:8" ht="14.1" customHeight="1">
      <c r="B58" s="30" t="s">
        <v>35</v>
      </c>
      <c r="C58" s="31" t="s">
        <v>19</v>
      </c>
      <c r="D58" s="48">
        <v>0</v>
      </c>
      <c r="E58" s="49">
        <v>100</v>
      </c>
      <c r="F58" s="49">
        <v>100</v>
      </c>
      <c r="G58" s="49">
        <v>150</v>
      </c>
      <c r="H58" s="49">
        <v>100</v>
      </c>
    </row>
    <row r="59" spans="1:8" ht="14.1" customHeight="1">
      <c r="A59" s="15" t="s">
        <v>8</v>
      </c>
      <c r="B59" s="16">
        <v>48</v>
      </c>
      <c r="C59" s="31" t="s">
        <v>32</v>
      </c>
      <c r="D59" s="50">
        <f t="shared" ref="D59:G59" si="6">SUM(D56:D58)</f>
        <v>0</v>
      </c>
      <c r="E59" s="51">
        <f t="shared" si="6"/>
        <v>10689</v>
      </c>
      <c r="F59" s="51">
        <f t="shared" si="6"/>
        <v>12724</v>
      </c>
      <c r="G59" s="51">
        <f t="shared" si="6"/>
        <v>12814</v>
      </c>
      <c r="H59" s="51">
        <v>14924</v>
      </c>
    </row>
    <row r="60" spans="1:8" ht="14.1" customHeight="1">
      <c r="A60" s="15" t="s">
        <v>8</v>
      </c>
      <c r="B60" s="16">
        <v>13</v>
      </c>
      <c r="C60" s="31" t="s">
        <v>12</v>
      </c>
      <c r="D60" s="51">
        <f t="shared" ref="D60:G60" si="7">D59+D53+D47+D41+D35</f>
        <v>5756</v>
      </c>
      <c r="E60" s="51">
        <f t="shared" si="7"/>
        <v>45902</v>
      </c>
      <c r="F60" s="51">
        <f t="shared" si="7"/>
        <v>56875</v>
      </c>
      <c r="G60" s="51">
        <f t="shared" si="7"/>
        <v>57435</v>
      </c>
      <c r="H60" s="51">
        <v>57468</v>
      </c>
    </row>
    <row r="61" spans="1:8" ht="14.1" customHeight="1">
      <c r="A61" s="5" t="s">
        <v>8</v>
      </c>
      <c r="B61" s="55">
        <v>1E-3</v>
      </c>
      <c r="C61" s="56" t="s">
        <v>11</v>
      </c>
      <c r="D61" s="35">
        <f t="shared" ref="D61:G61" si="8">D60</f>
        <v>5756</v>
      </c>
      <c r="E61" s="35">
        <f t="shared" si="8"/>
        <v>45902</v>
      </c>
      <c r="F61" s="35">
        <f t="shared" si="8"/>
        <v>56875</v>
      </c>
      <c r="G61" s="35">
        <f t="shared" si="8"/>
        <v>57435</v>
      </c>
      <c r="H61" s="35">
        <v>57468</v>
      </c>
    </row>
    <row r="62" spans="1:8" ht="10.9" customHeight="1">
      <c r="A62" s="5"/>
      <c r="B62" s="57"/>
      <c r="C62" s="56"/>
      <c r="D62" s="39"/>
      <c r="E62" s="39"/>
      <c r="F62" s="39"/>
      <c r="G62" s="39"/>
      <c r="H62" s="39"/>
    </row>
    <row r="63" spans="1:8" ht="14.1" customHeight="1">
      <c r="B63" s="37">
        <v>0.10199999999999999</v>
      </c>
      <c r="C63" s="27" t="s">
        <v>36</v>
      </c>
      <c r="D63" s="29"/>
      <c r="E63" s="29"/>
      <c r="F63" s="29"/>
      <c r="G63" s="29"/>
      <c r="H63" s="29"/>
    </row>
    <row r="64" spans="1:8" ht="14.1" customHeight="1">
      <c r="B64" s="16">
        <v>13</v>
      </c>
      <c r="C64" s="31" t="s">
        <v>12</v>
      </c>
      <c r="D64" s="29"/>
      <c r="E64" s="29"/>
      <c r="F64" s="29"/>
      <c r="G64" s="29"/>
      <c r="H64" s="29"/>
    </row>
    <row r="65" spans="1:8" ht="14.1" customHeight="1">
      <c r="A65" s="5"/>
      <c r="B65" s="6">
        <v>45</v>
      </c>
      <c r="C65" s="38" t="s">
        <v>20</v>
      </c>
      <c r="D65" s="39"/>
      <c r="E65" s="39"/>
      <c r="F65" s="39"/>
      <c r="G65" s="39"/>
      <c r="H65" s="39"/>
    </row>
    <row r="66" spans="1:8" s="117" customFormat="1" ht="14.1" customHeight="1">
      <c r="A66" s="5"/>
      <c r="B66" s="40" t="s">
        <v>37</v>
      </c>
      <c r="C66" s="38" t="s">
        <v>38</v>
      </c>
      <c r="D66" s="46">
        <v>602</v>
      </c>
      <c r="E66" s="45">
        <v>0</v>
      </c>
      <c r="F66" s="46">
        <v>603</v>
      </c>
      <c r="G66" s="46">
        <v>603</v>
      </c>
      <c r="H66" s="46">
        <v>489</v>
      </c>
    </row>
    <row r="67" spans="1:8" ht="14.1" customHeight="1">
      <c r="A67" s="5" t="s">
        <v>8</v>
      </c>
      <c r="B67" s="6">
        <v>45</v>
      </c>
      <c r="C67" s="38" t="s">
        <v>20</v>
      </c>
      <c r="D67" s="46">
        <f t="shared" ref="D67:G67" si="9">D66</f>
        <v>602</v>
      </c>
      <c r="E67" s="45">
        <f t="shared" si="9"/>
        <v>0</v>
      </c>
      <c r="F67" s="46">
        <f t="shared" si="9"/>
        <v>603</v>
      </c>
      <c r="G67" s="46">
        <f t="shared" si="9"/>
        <v>603</v>
      </c>
      <c r="H67" s="46">
        <v>489</v>
      </c>
    </row>
    <row r="68" spans="1:8" ht="6.6" customHeight="1">
      <c r="A68" s="5"/>
      <c r="B68" s="6"/>
      <c r="C68" s="38"/>
      <c r="D68" s="41"/>
      <c r="E68" s="42"/>
      <c r="F68" s="41"/>
      <c r="G68" s="41"/>
      <c r="H68" s="41"/>
    </row>
    <row r="69" spans="1:8" ht="14.45" customHeight="1">
      <c r="A69" s="5"/>
      <c r="B69" s="6">
        <v>46</v>
      </c>
      <c r="C69" s="38" t="s">
        <v>24</v>
      </c>
      <c r="D69" s="17"/>
      <c r="E69" s="17"/>
      <c r="F69" s="17"/>
      <c r="G69" s="17"/>
      <c r="H69" s="13"/>
    </row>
    <row r="70" spans="1:8" ht="14.45" customHeight="1">
      <c r="A70" s="5"/>
      <c r="B70" s="40" t="s">
        <v>39</v>
      </c>
      <c r="C70" s="31" t="s">
        <v>38</v>
      </c>
      <c r="D70" s="46">
        <v>1542</v>
      </c>
      <c r="E70" s="45">
        <v>0</v>
      </c>
      <c r="F70" s="46">
        <v>1642</v>
      </c>
      <c r="G70" s="46">
        <v>1642</v>
      </c>
      <c r="H70" s="46">
        <v>2095</v>
      </c>
    </row>
    <row r="71" spans="1:8" ht="14.45" customHeight="1">
      <c r="A71" s="5" t="s">
        <v>8</v>
      </c>
      <c r="B71" s="6">
        <v>46</v>
      </c>
      <c r="C71" s="38" t="s">
        <v>24</v>
      </c>
      <c r="D71" s="46">
        <f t="shared" ref="D71:G71" si="10">SUM(D70)</f>
        <v>1542</v>
      </c>
      <c r="E71" s="45">
        <f t="shared" si="10"/>
        <v>0</v>
      </c>
      <c r="F71" s="46">
        <f t="shared" si="10"/>
        <v>1642</v>
      </c>
      <c r="G71" s="46">
        <f t="shared" si="10"/>
        <v>1642</v>
      </c>
      <c r="H71" s="46">
        <v>2095</v>
      </c>
    </row>
    <row r="72" spans="1:8" ht="13.35" customHeight="1">
      <c r="A72" s="5"/>
      <c r="B72" s="6"/>
      <c r="C72" s="38"/>
      <c r="D72" s="17"/>
      <c r="E72" s="17"/>
      <c r="F72" s="17"/>
      <c r="G72" s="17"/>
      <c r="H72" s="13"/>
    </row>
    <row r="73" spans="1:8" ht="14.45" customHeight="1">
      <c r="A73" s="5"/>
      <c r="B73" s="6">
        <v>47</v>
      </c>
      <c r="C73" s="38" t="s">
        <v>28</v>
      </c>
      <c r="D73" s="17"/>
      <c r="E73" s="17"/>
      <c r="F73" s="17"/>
      <c r="G73" s="17"/>
      <c r="H73" s="13"/>
    </row>
    <row r="74" spans="1:8" s="117" customFormat="1" ht="14.45" customHeight="1">
      <c r="A74" s="15"/>
      <c r="B74" s="30" t="s">
        <v>40</v>
      </c>
      <c r="C74" s="31" t="s">
        <v>38</v>
      </c>
      <c r="D74" s="49">
        <v>1557</v>
      </c>
      <c r="E74" s="48">
        <v>0</v>
      </c>
      <c r="F74" s="49">
        <v>1558</v>
      </c>
      <c r="G74" s="49">
        <v>1558</v>
      </c>
      <c r="H74" s="41">
        <v>1891</v>
      </c>
    </row>
    <row r="75" spans="1:8" ht="14.45" customHeight="1">
      <c r="A75" s="15" t="s">
        <v>8</v>
      </c>
      <c r="B75" s="16">
        <v>47</v>
      </c>
      <c r="C75" s="31" t="s">
        <v>28</v>
      </c>
      <c r="D75" s="51">
        <f t="shared" ref="D75:G75" si="11">SUM(D74)</f>
        <v>1557</v>
      </c>
      <c r="E75" s="50">
        <f t="shared" si="11"/>
        <v>0</v>
      </c>
      <c r="F75" s="51">
        <f t="shared" si="11"/>
        <v>1558</v>
      </c>
      <c r="G75" s="51">
        <f t="shared" si="11"/>
        <v>1558</v>
      </c>
      <c r="H75" s="51">
        <v>1891</v>
      </c>
    </row>
    <row r="76" spans="1:8" ht="13.35" customHeight="1">
      <c r="C76" s="31"/>
      <c r="D76" s="17"/>
      <c r="E76" s="17"/>
      <c r="F76" s="17"/>
      <c r="G76" s="17"/>
      <c r="H76" s="13"/>
    </row>
    <row r="77" spans="1:8" ht="14.45" customHeight="1">
      <c r="A77" s="5"/>
      <c r="B77" s="6">
        <v>48</v>
      </c>
      <c r="C77" s="38" t="s">
        <v>32</v>
      </c>
      <c r="D77" s="13"/>
      <c r="E77" s="13"/>
      <c r="F77" s="13"/>
      <c r="G77" s="13"/>
      <c r="H77" s="13"/>
    </row>
    <row r="78" spans="1:8" ht="14.45" customHeight="1">
      <c r="A78" s="43"/>
      <c r="B78" s="122" t="s">
        <v>41</v>
      </c>
      <c r="C78" s="44" t="s">
        <v>38</v>
      </c>
      <c r="D78" s="46">
        <v>150</v>
      </c>
      <c r="E78" s="45">
        <v>0</v>
      </c>
      <c r="F78" s="46">
        <v>161</v>
      </c>
      <c r="G78" s="46">
        <v>161</v>
      </c>
      <c r="H78" s="46">
        <v>219</v>
      </c>
    </row>
    <row r="79" spans="1:8" ht="14.45" customHeight="1">
      <c r="A79" s="15" t="s">
        <v>8</v>
      </c>
      <c r="B79" s="16">
        <v>48</v>
      </c>
      <c r="C79" s="31" t="s">
        <v>32</v>
      </c>
      <c r="D79" s="46">
        <f t="shared" ref="D79:G79" si="12">SUM(D78)</f>
        <v>150</v>
      </c>
      <c r="E79" s="45">
        <f t="shared" si="12"/>
        <v>0</v>
      </c>
      <c r="F79" s="46">
        <f t="shared" si="12"/>
        <v>161</v>
      </c>
      <c r="G79" s="46">
        <f t="shared" si="12"/>
        <v>161</v>
      </c>
      <c r="H79" s="46">
        <v>219</v>
      </c>
    </row>
    <row r="80" spans="1:8" ht="14.45" customHeight="1">
      <c r="A80" s="5" t="s">
        <v>8</v>
      </c>
      <c r="B80" s="16">
        <v>13</v>
      </c>
      <c r="C80" s="31" t="s">
        <v>12</v>
      </c>
      <c r="D80" s="51">
        <f t="shared" ref="D80:G80" si="13">D79+D75+D71+D67</f>
        <v>3851</v>
      </c>
      <c r="E80" s="50">
        <f t="shared" si="13"/>
        <v>0</v>
      </c>
      <c r="F80" s="51">
        <f t="shared" si="13"/>
        <v>3964</v>
      </c>
      <c r="G80" s="51">
        <f t="shared" si="13"/>
        <v>3964</v>
      </c>
      <c r="H80" s="51">
        <v>4694</v>
      </c>
    </row>
    <row r="81" spans="1:8" ht="10.15" customHeight="1">
      <c r="A81" s="5"/>
      <c r="C81" s="31"/>
      <c r="D81" s="59"/>
      <c r="E81" s="60"/>
      <c r="F81" s="59"/>
      <c r="G81" s="59"/>
      <c r="H81" s="59"/>
    </row>
    <row r="82" spans="1:8" ht="14.45" customHeight="1">
      <c r="A82" s="5"/>
      <c r="B82" s="16">
        <v>38</v>
      </c>
      <c r="C82" s="31" t="s">
        <v>232</v>
      </c>
      <c r="D82" s="41"/>
      <c r="E82" s="42"/>
      <c r="F82" s="41"/>
      <c r="G82" s="41"/>
      <c r="H82" s="41"/>
    </row>
    <row r="83" spans="1:8" ht="28.15" customHeight="1">
      <c r="A83" s="5"/>
      <c r="B83" s="16" t="s">
        <v>228</v>
      </c>
      <c r="C83" s="31" t="s">
        <v>231</v>
      </c>
      <c r="D83" s="42">
        <v>0</v>
      </c>
      <c r="E83" s="42">
        <v>0</v>
      </c>
      <c r="F83" s="41">
        <v>70000</v>
      </c>
      <c r="G83" s="41">
        <v>70000</v>
      </c>
      <c r="H83" s="41">
        <v>90000</v>
      </c>
    </row>
    <row r="84" spans="1:8" ht="14.45" customHeight="1">
      <c r="A84" s="5" t="s">
        <v>8</v>
      </c>
      <c r="B84" s="16">
        <v>38</v>
      </c>
      <c r="C84" s="31" t="s">
        <v>232</v>
      </c>
      <c r="D84" s="50">
        <f t="shared" ref="D84:G84" si="14">D83</f>
        <v>0</v>
      </c>
      <c r="E84" s="50">
        <f t="shared" si="14"/>
        <v>0</v>
      </c>
      <c r="F84" s="51">
        <f t="shared" si="14"/>
        <v>70000</v>
      </c>
      <c r="G84" s="51">
        <f t="shared" si="14"/>
        <v>70000</v>
      </c>
      <c r="H84" s="51">
        <v>90000</v>
      </c>
    </row>
    <row r="85" spans="1:8" ht="14.45" customHeight="1">
      <c r="A85" s="5" t="s">
        <v>8</v>
      </c>
      <c r="B85" s="55">
        <v>0.10199999999999999</v>
      </c>
      <c r="C85" s="56" t="s">
        <v>36</v>
      </c>
      <c r="D85" s="51">
        <f t="shared" ref="D85:G85" si="15">D80+D84</f>
        <v>3851</v>
      </c>
      <c r="E85" s="50">
        <f t="shared" si="15"/>
        <v>0</v>
      </c>
      <c r="F85" s="51">
        <f t="shared" si="15"/>
        <v>73964</v>
      </c>
      <c r="G85" s="51">
        <f t="shared" si="15"/>
        <v>73964</v>
      </c>
      <c r="H85" s="51">
        <v>94694</v>
      </c>
    </row>
    <row r="86" spans="1:8" ht="13.35" customHeight="1">
      <c r="A86" s="61"/>
      <c r="B86" s="62"/>
      <c r="C86" s="63"/>
      <c r="D86" s="13"/>
      <c r="E86" s="13"/>
      <c r="F86" s="13"/>
      <c r="G86" s="13"/>
      <c r="H86" s="13"/>
    </row>
    <row r="87" spans="1:8" ht="13.35" customHeight="1">
      <c r="A87" s="5"/>
      <c r="B87" s="64">
        <v>0.8</v>
      </c>
      <c r="C87" s="56" t="s">
        <v>42</v>
      </c>
      <c r="D87" s="39"/>
      <c r="E87" s="39"/>
      <c r="F87" s="39"/>
      <c r="G87" s="39"/>
      <c r="H87" s="39"/>
    </row>
    <row r="88" spans="1:8" ht="14.45" customHeight="1">
      <c r="A88" s="5"/>
      <c r="B88" s="65">
        <v>44</v>
      </c>
      <c r="C88" s="38" t="s">
        <v>13</v>
      </c>
      <c r="D88" s="39"/>
      <c r="E88" s="39"/>
      <c r="F88" s="39"/>
      <c r="G88" s="39"/>
      <c r="H88" s="39"/>
    </row>
    <row r="89" spans="1:8" s="117" customFormat="1" ht="14.45" customHeight="1">
      <c r="A89" s="5"/>
      <c r="B89" s="123" t="s">
        <v>43</v>
      </c>
      <c r="C89" s="38" t="s">
        <v>44</v>
      </c>
      <c r="D89" s="67">
        <v>1080</v>
      </c>
      <c r="E89" s="66">
        <v>0</v>
      </c>
      <c r="F89" s="67">
        <v>1080</v>
      </c>
      <c r="G89" s="67">
        <v>1080</v>
      </c>
      <c r="H89" s="67">
        <v>2555</v>
      </c>
    </row>
    <row r="90" spans="1:8" ht="14.45" customHeight="1">
      <c r="A90" s="5" t="s">
        <v>8</v>
      </c>
      <c r="B90" s="65">
        <v>44</v>
      </c>
      <c r="C90" s="38" t="s">
        <v>13</v>
      </c>
      <c r="D90" s="35">
        <f t="shared" ref="D90:G90" si="16">SUM(D89:D89)</f>
        <v>1080</v>
      </c>
      <c r="E90" s="34">
        <f t="shared" si="16"/>
        <v>0</v>
      </c>
      <c r="F90" s="35">
        <f t="shared" si="16"/>
        <v>1080</v>
      </c>
      <c r="G90" s="35">
        <f t="shared" si="16"/>
        <v>1080</v>
      </c>
      <c r="H90" s="35">
        <v>2555</v>
      </c>
    </row>
    <row r="91" spans="1:8" ht="14.45" customHeight="1">
      <c r="A91" s="5" t="s">
        <v>8</v>
      </c>
      <c r="B91" s="64">
        <v>0.8</v>
      </c>
      <c r="C91" s="56" t="s">
        <v>42</v>
      </c>
      <c r="D91" s="51">
        <f t="shared" ref="D91:G91" si="17">D90</f>
        <v>1080</v>
      </c>
      <c r="E91" s="50">
        <f t="shared" si="17"/>
        <v>0</v>
      </c>
      <c r="F91" s="51">
        <f t="shared" si="17"/>
        <v>1080</v>
      </c>
      <c r="G91" s="51">
        <f t="shared" si="17"/>
        <v>1080</v>
      </c>
      <c r="H91" s="51">
        <v>2555</v>
      </c>
    </row>
    <row r="92" spans="1:8" ht="14.45" customHeight="1">
      <c r="A92" s="5" t="s">
        <v>8</v>
      </c>
      <c r="B92" s="69">
        <v>2402</v>
      </c>
      <c r="C92" s="56" t="s">
        <v>0</v>
      </c>
      <c r="D92" s="35">
        <f t="shared" ref="D92:G92" si="18">D91+D85+D61</f>
        <v>10687</v>
      </c>
      <c r="E92" s="35">
        <f t="shared" si="18"/>
        <v>45902</v>
      </c>
      <c r="F92" s="35">
        <f t="shared" si="18"/>
        <v>131919</v>
      </c>
      <c r="G92" s="35">
        <f t="shared" si="18"/>
        <v>132479</v>
      </c>
      <c r="H92" s="35">
        <v>154717</v>
      </c>
    </row>
    <row r="93" spans="1:8">
      <c r="A93" s="5"/>
      <c r="B93" s="69"/>
      <c r="C93" s="56"/>
      <c r="D93" s="39"/>
      <c r="E93" s="39"/>
      <c r="F93" s="39"/>
      <c r="G93" s="39"/>
      <c r="H93" s="39"/>
    </row>
    <row r="94" spans="1:8" ht="14.45" customHeight="1">
      <c r="A94" s="5" t="s">
        <v>10</v>
      </c>
      <c r="B94" s="69">
        <v>2406</v>
      </c>
      <c r="C94" s="56" t="s">
        <v>1</v>
      </c>
      <c r="D94" s="29"/>
      <c r="E94" s="29"/>
      <c r="F94" s="29"/>
      <c r="G94" s="29"/>
      <c r="H94" s="29"/>
    </row>
    <row r="95" spans="1:8" ht="14.45" customHeight="1">
      <c r="A95" s="5"/>
      <c r="B95" s="70">
        <v>1</v>
      </c>
      <c r="C95" s="38" t="s">
        <v>191</v>
      </c>
      <c r="D95" s="29"/>
      <c r="E95" s="29"/>
      <c r="F95" s="29"/>
      <c r="G95" s="29"/>
      <c r="H95" s="29"/>
    </row>
    <row r="96" spans="1:8" ht="14.45" customHeight="1">
      <c r="B96" s="55">
        <v>1.0009999999999999</v>
      </c>
      <c r="C96" s="56" t="s">
        <v>11</v>
      </c>
      <c r="D96" s="29"/>
      <c r="E96" s="29"/>
      <c r="F96" s="29"/>
      <c r="G96" s="29"/>
      <c r="H96" s="29"/>
    </row>
    <row r="97" spans="1:8" ht="14.45" customHeight="1">
      <c r="A97" s="5"/>
      <c r="B97" s="71">
        <v>0.45</v>
      </c>
      <c r="C97" s="38" t="s">
        <v>20</v>
      </c>
      <c r="D97" s="39"/>
      <c r="E97" s="39"/>
      <c r="F97" s="39"/>
      <c r="G97" s="39"/>
      <c r="H97" s="39"/>
    </row>
    <row r="98" spans="1:8" ht="14.45" customHeight="1">
      <c r="A98" s="5"/>
      <c r="B98" s="40" t="s">
        <v>54</v>
      </c>
      <c r="C98" s="38" t="s">
        <v>15</v>
      </c>
      <c r="D98" s="73">
        <v>7701</v>
      </c>
      <c r="E98" s="41">
        <v>62391</v>
      </c>
      <c r="F98" s="41">
        <v>77106</v>
      </c>
      <c r="G98" s="41">
        <v>77106</v>
      </c>
      <c r="H98" s="41">
        <v>78603</v>
      </c>
    </row>
    <row r="99" spans="1:8" ht="13.35" customHeight="1">
      <c r="A99" s="5"/>
      <c r="B99" s="40" t="s">
        <v>55</v>
      </c>
      <c r="C99" s="38" t="s">
        <v>17</v>
      </c>
      <c r="D99" s="42">
        <v>0</v>
      </c>
      <c r="E99" s="41">
        <v>360</v>
      </c>
      <c r="F99" s="41">
        <v>360</v>
      </c>
      <c r="G99" s="41">
        <v>410</v>
      </c>
      <c r="H99" s="41">
        <v>360</v>
      </c>
    </row>
    <row r="100" spans="1:8" ht="13.35" customHeight="1">
      <c r="A100" s="5"/>
      <c r="B100" s="40" t="s">
        <v>56</v>
      </c>
      <c r="C100" s="38" t="s">
        <v>19</v>
      </c>
      <c r="D100" s="42">
        <v>0</v>
      </c>
      <c r="E100" s="41">
        <v>412</v>
      </c>
      <c r="F100" s="41">
        <v>410</v>
      </c>
      <c r="G100" s="41">
        <v>460</v>
      </c>
      <c r="H100" s="41">
        <v>410</v>
      </c>
    </row>
    <row r="101" spans="1:8" ht="13.35" customHeight="1">
      <c r="B101" s="30" t="s">
        <v>57</v>
      </c>
      <c r="C101" s="31" t="s">
        <v>51</v>
      </c>
      <c r="D101" s="48">
        <v>0</v>
      </c>
      <c r="E101" s="49">
        <v>410</v>
      </c>
      <c r="F101" s="49">
        <v>410</v>
      </c>
      <c r="G101" s="49">
        <v>410</v>
      </c>
      <c r="H101" s="49">
        <v>410</v>
      </c>
    </row>
    <row r="102" spans="1:8" ht="13.35" customHeight="1">
      <c r="A102" s="15" t="s">
        <v>8</v>
      </c>
      <c r="B102" s="72">
        <v>0.45</v>
      </c>
      <c r="C102" s="31" t="s">
        <v>20</v>
      </c>
      <c r="D102" s="51">
        <f t="shared" ref="D102:G102" si="19">SUM(D98:D101)</f>
        <v>7701</v>
      </c>
      <c r="E102" s="51">
        <f t="shared" si="19"/>
        <v>63573</v>
      </c>
      <c r="F102" s="51">
        <f t="shared" si="19"/>
        <v>78286</v>
      </c>
      <c r="G102" s="51">
        <f t="shared" si="19"/>
        <v>78386</v>
      </c>
      <c r="H102" s="51">
        <v>79783</v>
      </c>
    </row>
    <row r="103" spans="1:8" ht="10.15" customHeight="1">
      <c r="B103" s="72"/>
      <c r="C103" s="31"/>
      <c r="D103" s="13"/>
      <c r="E103" s="13"/>
      <c r="F103" s="13"/>
      <c r="G103" s="13"/>
      <c r="H103" s="13"/>
    </row>
    <row r="104" spans="1:8" ht="13.5" customHeight="1">
      <c r="B104" s="72">
        <v>0.46</v>
      </c>
      <c r="C104" s="31" t="s">
        <v>24</v>
      </c>
      <c r="D104" s="29"/>
      <c r="E104" s="29"/>
      <c r="F104" s="29"/>
      <c r="G104" s="29"/>
      <c r="H104" s="29"/>
    </row>
    <row r="105" spans="1:8" ht="13.5" customHeight="1">
      <c r="A105" s="5"/>
      <c r="B105" s="40" t="s">
        <v>58</v>
      </c>
      <c r="C105" s="38" t="s">
        <v>15</v>
      </c>
      <c r="D105" s="41">
        <v>12497</v>
      </c>
      <c r="E105" s="73">
        <v>32397</v>
      </c>
      <c r="F105" s="41">
        <v>51922</v>
      </c>
      <c r="G105" s="41">
        <v>51922</v>
      </c>
      <c r="H105" s="41">
        <v>46220</v>
      </c>
    </row>
    <row r="106" spans="1:8" ht="13.5" customHeight="1">
      <c r="A106" s="5"/>
      <c r="B106" s="40" t="s">
        <v>59</v>
      </c>
      <c r="C106" s="38" t="s">
        <v>17</v>
      </c>
      <c r="D106" s="42">
        <v>0</v>
      </c>
      <c r="E106" s="73">
        <v>286</v>
      </c>
      <c r="F106" s="41">
        <v>240</v>
      </c>
      <c r="G106" s="41">
        <v>290</v>
      </c>
      <c r="H106" s="41">
        <v>240</v>
      </c>
    </row>
    <row r="107" spans="1:8" ht="13.5" customHeight="1">
      <c r="A107" s="5"/>
      <c r="B107" s="40" t="s">
        <v>60</v>
      </c>
      <c r="C107" s="38" t="s">
        <v>19</v>
      </c>
      <c r="D107" s="42">
        <v>0</v>
      </c>
      <c r="E107" s="73">
        <v>429</v>
      </c>
      <c r="F107" s="41">
        <v>360</v>
      </c>
      <c r="G107" s="41">
        <v>410</v>
      </c>
      <c r="H107" s="41">
        <v>360</v>
      </c>
    </row>
    <row r="108" spans="1:8" ht="13.5" customHeight="1">
      <c r="A108" s="5"/>
      <c r="B108" s="40" t="s">
        <v>61</v>
      </c>
      <c r="C108" s="38" t="s">
        <v>51</v>
      </c>
      <c r="D108" s="45">
        <v>0</v>
      </c>
      <c r="E108" s="131">
        <v>304</v>
      </c>
      <c r="F108" s="46">
        <v>415</v>
      </c>
      <c r="G108" s="46">
        <v>415</v>
      </c>
      <c r="H108" s="46">
        <v>415</v>
      </c>
    </row>
    <row r="109" spans="1:8" ht="13.5" customHeight="1">
      <c r="A109" s="5" t="s">
        <v>8</v>
      </c>
      <c r="B109" s="71">
        <v>0.46</v>
      </c>
      <c r="C109" s="38" t="s">
        <v>24</v>
      </c>
      <c r="D109" s="46">
        <f t="shared" ref="D109:G109" si="20">SUM(D105:D108)</f>
        <v>12497</v>
      </c>
      <c r="E109" s="46">
        <f t="shared" si="20"/>
        <v>33416</v>
      </c>
      <c r="F109" s="46">
        <f t="shared" si="20"/>
        <v>52937</v>
      </c>
      <c r="G109" s="46">
        <f t="shared" si="20"/>
        <v>53037</v>
      </c>
      <c r="H109" s="46">
        <v>47235</v>
      </c>
    </row>
    <row r="110" spans="1:8" ht="10.15" customHeight="1">
      <c r="A110" s="5"/>
      <c r="B110" s="71"/>
      <c r="C110" s="38"/>
      <c r="D110" s="13"/>
      <c r="E110" s="13"/>
      <c r="F110" s="13"/>
      <c r="G110" s="13"/>
      <c r="H110" s="13"/>
    </row>
    <row r="111" spans="1:8" ht="13.5" customHeight="1">
      <c r="A111" s="5"/>
      <c r="B111" s="71">
        <v>0.47</v>
      </c>
      <c r="C111" s="38" t="s">
        <v>28</v>
      </c>
      <c r="D111" s="39"/>
      <c r="E111" s="39"/>
      <c r="F111" s="39"/>
      <c r="G111" s="39"/>
      <c r="H111" s="39"/>
    </row>
    <row r="112" spans="1:8" ht="13.5" customHeight="1">
      <c r="A112" s="5"/>
      <c r="B112" s="40" t="s">
        <v>62</v>
      </c>
      <c r="C112" s="38" t="s">
        <v>15</v>
      </c>
      <c r="D112" s="41">
        <v>8952</v>
      </c>
      <c r="E112" s="41">
        <v>18724</v>
      </c>
      <c r="F112" s="41">
        <v>35451</v>
      </c>
      <c r="G112" s="41">
        <v>35451</v>
      </c>
      <c r="H112" s="41">
        <v>34799</v>
      </c>
    </row>
    <row r="113" spans="1:8" ht="13.5" customHeight="1">
      <c r="A113" s="5"/>
      <c r="B113" s="40" t="s">
        <v>63</v>
      </c>
      <c r="C113" s="38" t="s">
        <v>17</v>
      </c>
      <c r="D113" s="42">
        <v>0</v>
      </c>
      <c r="E113" s="41">
        <v>195</v>
      </c>
      <c r="F113" s="41">
        <v>195</v>
      </c>
      <c r="G113" s="41">
        <v>245</v>
      </c>
      <c r="H113" s="41">
        <v>195</v>
      </c>
    </row>
    <row r="114" spans="1:8" ht="13.5" customHeight="1">
      <c r="A114" s="43"/>
      <c r="B114" s="122" t="s">
        <v>64</v>
      </c>
      <c r="C114" s="44" t="s">
        <v>19</v>
      </c>
      <c r="D114" s="45">
        <v>0</v>
      </c>
      <c r="E114" s="46">
        <v>270</v>
      </c>
      <c r="F114" s="46">
        <v>270</v>
      </c>
      <c r="G114" s="46">
        <v>320</v>
      </c>
      <c r="H114" s="46">
        <v>270</v>
      </c>
    </row>
    <row r="115" spans="1:8" ht="13.5" customHeight="1">
      <c r="A115" s="5"/>
      <c r="B115" s="40" t="s">
        <v>65</v>
      </c>
      <c r="C115" s="38" t="s">
        <v>51</v>
      </c>
      <c r="D115" s="42">
        <v>0</v>
      </c>
      <c r="E115" s="46">
        <v>120</v>
      </c>
      <c r="F115" s="41">
        <v>200</v>
      </c>
      <c r="G115" s="41">
        <v>200</v>
      </c>
      <c r="H115" s="41">
        <v>200</v>
      </c>
    </row>
    <row r="116" spans="1:8" ht="13.5" customHeight="1">
      <c r="A116" s="5" t="s">
        <v>8</v>
      </c>
      <c r="B116" s="71">
        <v>0.47</v>
      </c>
      <c r="C116" s="38" t="s">
        <v>28</v>
      </c>
      <c r="D116" s="51">
        <f t="shared" ref="D116:G116" si="21">SUM(D112:D115)</f>
        <v>8952</v>
      </c>
      <c r="E116" s="51">
        <f t="shared" si="21"/>
        <v>19309</v>
      </c>
      <c r="F116" s="51">
        <f t="shared" si="21"/>
        <v>36116</v>
      </c>
      <c r="G116" s="51">
        <f t="shared" si="21"/>
        <v>36216</v>
      </c>
      <c r="H116" s="51">
        <v>35464</v>
      </c>
    </row>
    <row r="117" spans="1:8" ht="10.15" customHeight="1">
      <c r="A117" s="5"/>
      <c r="B117" s="71"/>
      <c r="C117" s="38"/>
      <c r="D117" s="13"/>
      <c r="E117" s="13"/>
      <c r="F117" s="13"/>
      <c r="G117" s="13"/>
      <c r="H117" s="13"/>
    </row>
    <row r="118" spans="1:8" ht="13.35" customHeight="1">
      <c r="A118" s="5"/>
      <c r="B118" s="71">
        <v>0.48</v>
      </c>
      <c r="C118" s="38" t="s">
        <v>32</v>
      </c>
      <c r="D118" s="39"/>
      <c r="E118" s="39"/>
      <c r="F118" s="39"/>
      <c r="G118" s="39"/>
      <c r="H118" s="39"/>
    </row>
    <row r="119" spans="1:8" ht="13.35" customHeight="1">
      <c r="A119" s="5"/>
      <c r="B119" s="40" t="s">
        <v>66</v>
      </c>
      <c r="C119" s="38" t="s">
        <v>15</v>
      </c>
      <c r="D119" s="41">
        <v>14878</v>
      </c>
      <c r="E119" s="41">
        <v>28240</v>
      </c>
      <c r="F119" s="41">
        <v>47214</v>
      </c>
      <c r="G119" s="41">
        <v>47214</v>
      </c>
      <c r="H119" s="41">
        <v>46133</v>
      </c>
    </row>
    <row r="120" spans="1:8" ht="13.35" customHeight="1">
      <c r="B120" s="30" t="s">
        <v>67</v>
      </c>
      <c r="C120" s="31" t="s">
        <v>17</v>
      </c>
      <c r="D120" s="48">
        <v>0</v>
      </c>
      <c r="E120" s="49">
        <v>249</v>
      </c>
      <c r="F120" s="49">
        <v>250</v>
      </c>
      <c r="G120" s="49">
        <v>300</v>
      </c>
      <c r="H120" s="49">
        <v>250</v>
      </c>
    </row>
    <row r="121" spans="1:8" ht="13.35" customHeight="1">
      <c r="B121" s="30" t="s">
        <v>68</v>
      </c>
      <c r="C121" s="31" t="s">
        <v>19</v>
      </c>
      <c r="D121" s="48">
        <v>0</v>
      </c>
      <c r="E121" s="49">
        <v>270</v>
      </c>
      <c r="F121" s="49">
        <v>270</v>
      </c>
      <c r="G121" s="49">
        <v>320</v>
      </c>
      <c r="H121" s="49">
        <v>270</v>
      </c>
    </row>
    <row r="122" spans="1:8" ht="13.35" customHeight="1">
      <c r="B122" s="30" t="s">
        <v>69</v>
      </c>
      <c r="C122" s="31" t="s">
        <v>51</v>
      </c>
      <c r="D122" s="48">
        <v>0</v>
      </c>
      <c r="E122" s="49">
        <v>304</v>
      </c>
      <c r="F122" s="49">
        <v>318</v>
      </c>
      <c r="G122" s="49">
        <v>318</v>
      </c>
      <c r="H122" s="49">
        <v>318</v>
      </c>
    </row>
    <row r="123" spans="1:8" ht="13.35" customHeight="1">
      <c r="A123" s="5" t="s">
        <v>8</v>
      </c>
      <c r="B123" s="71">
        <v>0.48</v>
      </c>
      <c r="C123" s="38" t="s">
        <v>32</v>
      </c>
      <c r="D123" s="51">
        <f t="shared" ref="D123:G123" si="22">SUM(D119:D122)</f>
        <v>14878</v>
      </c>
      <c r="E123" s="51">
        <f t="shared" si="22"/>
        <v>29063</v>
      </c>
      <c r="F123" s="51">
        <f t="shared" si="22"/>
        <v>48052</v>
      </c>
      <c r="G123" s="51">
        <f t="shared" si="22"/>
        <v>48152</v>
      </c>
      <c r="H123" s="51">
        <v>46971</v>
      </c>
    </row>
    <row r="124" spans="1:8" ht="10.15" customHeight="1">
      <c r="A124" s="5"/>
      <c r="B124" s="71"/>
      <c r="C124" s="38"/>
      <c r="D124" s="59"/>
      <c r="E124" s="59"/>
      <c r="F124" s="59"/>
      <c r="G124" s="59"/>
      <c r="H124" s="59"/>
    </row>
    <row r="125" spans="1:8" ht="13.5" customHeight="1">
      <c r="B125" s="72">
        <v>0.6</v>
      </c>
      <c r="C125" s="31" t="s">
        <v>45</v>
      </c>
      <c r="D125" s="29"/>
      <c r="E125" s="29"/>
      <c r="F125" s="29"/>
      <c r="G125" s="29"/>
      <c r="H125" s="29"/>
    </row>
    <row r="126" spans="1:8" ht="13.5" customHeight="1">
      <c r="B126" s="30" t="s">
        <v>46</v>
      </c>
      <c r="C126" s="31" t="s">
        <v>15</v>
      </c>
      <c r="D126" s="33">
        <v>34304</v>
      </c>
      <c r="E126" s="49">
        <v>77279</v>
      </c>
      <c r="F126" s="33">
        <v>156599</v>
      </c>
      <c r="G126" s="33">
        <v>146599</v>
      </c>
      <c r="H126" s="49">
        <v>169223</v>
      </c>
    </row>
    <row r="127" spans="1:8" ht="13.5" customHeight="1">
      <c r="B127" s="30" t="s">
        <v>47</v>
      </c>
      <c r="C127" s="31" t="s">
        <v>17</v>
      </c>
      <c r="D127" s="33">
        <v>400</v>
      </c>
      <c r="E127" s="49">
        <v>170</v>
      </c>
      <c r="F127" s="33">
        <v>570</v>
      </c>
      <c r="G127" s="33">
        <v>1200</v>
      </c>
      <c r="H127" s="49">
        <v>570</v>
      </c>
    </row>
    <row r="128" spans="1:8" ht="13.5" customHeight="1">
      <c r="B128" s="30" t="s">
        <v>48</v>
      </c>
      <c r="C128" s="31" t="s">
        <v>19</v>
      </c>
      <c r="D128" s="33">
        <v>950</v>
      </c>
      <c r="E128" s="49">
        <v>1834</v>
      </c>
      <c r="F128" s="33">
        <v>3350</v>
      </c>
      <c r="G128" s="33">
        <v>4760</v>
      </c>
      <c r="H128" s="49">
        <v>3350</v>
      </c>
    </row>
    <row r="129" spans="1:8" ht="13.5" customHeight="1">
      <c r="B129" s="30" t="s">
        <v>49</v>
      </c>
      <c r="C129" s="31" t="s">
        <v>159</v>
      </c>
      <c r="D129" s="48">
        <v>0</v>
      </c>
      <c r="E129" s="3">
        <v>3735</v>
      </c>
      <c r="F129" s="33">
        <v>4000</v>
      </c>
      <c r="G129" s="33">
        <v>4000</v>
      </c>
      <c r="H129" s="49">
        <v>4000</v>
      </c>
    </row>
    <row r="130" spans="1:8" ht="13.5" customHeight="1">
      <c r="B130" s="30" t="s">
        <v>50</v>
      </c>
      <c r="C130" s="31" t="s">
        <v>51</v>
      </c>
      <c r="D130" s="32">
        <v>0</v>
      </c>
      <c r="E130" s="49">
        <v>14</v>
      </c>
      <c r="F130" s="33">
        <v>450</v>
      </c>
      <c r="G130" s="33">
        <v>1540</v>
      </c>
      <c r="H130" s="49">
        <v>450</v>
      </c>
    </row>
    <row r="131" spans="1:8">
      <c r="B131" s="30" t="s">
        <v>284</v>
      </c>
      <c r="C131" s="31" t="s">
        <v>283</v>
      </c>
      <c r="D131" s="32">
        <v>0</v>
      </c>
      <c r="E131" s="48">
        <v>0</v>
      </c>
      <c r="F131" s="32">
        <v>0</v>
      </c>
      <c r="G131" s="32">
        <v>0</v>
      </c>
      <c r="H131" s="49">
        <v>120000</v>
      </c>
    </row>
    <row r="132" spans="1:8" ht="13.5" customHeight="1">
      <c r="B132" s="30" t="s">
        <v>52</v>
      </c>
      <c r="C132" s="31" t="s">
        <v>53</v>
      </c>
      <c r="D132" s="32">
        <v>0</v>
      </c>
      <c r="E132" s="49">
        <v>587</v>
      </c>
      <c r="F132" s="33">
        <v>590</v>
      </c>
      <c r="G132" s="33">
        <v>590</v>
      </c>
      <c r="H132" s="49">
        <v>20590</v>
      </c>
    </row>
    <row r="133" spans="1:8" ht="13.5" customHeight="1">
      <c r="A133" s="5" t="s">
        <v>8</v>
      </c>
      <c r="B133" s="71">
        <v>0.6</v>
      </c>
      <c r="C133" s="38" t="s">
        <v>45</v>
      </c>
      <c r="D133" s="51">
        <f>SUM(D126:D132)</f>
        <v>35654</v>
      </c>
      <c r="E133" s="51">
        <f t="shared" ref="E133:G133" si="23">SUM(E126:E132)</f>
        <v>83619</v>
      </c>
      <c r="F133" s="51">
        <f t="shared" si="23"/>
        <v>165559</v>
      </c>
      <c r="G133" s="51">
        <f t="shared" si="23"/>
        <v>158689</v>
      </c>
      <c r="H133" s="51">
        <v>318183</v>
      </c>
    </row>
    <row r="134" spans="1:8" ht="13.35" customHeight="1">
      <c r="A134" s="5" t="s">
        <v>8</v>
      </c>
      <c r="B134" s="55">
        <v>1.0009999999999999</v>
      </c>
      <c r="C134" s="56" t="s">
        <v>11</v>
      </c>
      <c r="D134" s="51">
        <f t="shared" ref="D134:G134" si="24">D123+D116+D109+D102+D133</f>
        <v>79682</v>
      </c>
      <c r="E134" s="51">
        <f t="shared" si="24"/>
        <v>228980</v>
      </c>
      <c r="F134" s="51">
        <f t="shared" si="24"/>
        <v>380950</v>
      </c>
      <c r="G134" s="51">
        <f t="shared" si="24"/>
        <v>374480</v>
      </c>
      <c r="H134" s="51">
        <v>527636</v>
      </c>
    </row>
    <row r="135" spans="1:8">
      <c r="A135" s="5"/>
      <c r="B135" s="57"/>
      <c r="C135" s="56"/>
      <c r="D135" s="13"/>
      <c r="E135" s="13"/>
      <c r="F135" s="13"/>
      <c r="G135" s="13"/>
      <c r="H135" s="13"/>
    </row>
    <row r="136" spans="1:8">
      <c r="A136" s="5"/>
      <c r="B136" s="55">
        <v>1.004</v>
      </c>
      <c r="C136" s="56" t="s">
        <v>70</v>
      </c>
      <c r="D136" s="29"/>
      <c r="E136" s="29"/>
      <c r="F136" s="29"/>
      <c r="G136" s="29"/>
      <c r="H136" s="29"/>
    </row>
    <row r="137" spans="1:8">
      <c r="A137" s="5"/>
      <c r="B137" s="78">
        <v>60</v>
      </c>
      <c r="C137" s="38" t="s">
        <v>71</v>
      </c>
      <c r="D137" s="29"/>
      <c r="E137" s="29"/>
      <c r="F137" s="29"/>
      <c r="G137" s="29"/>
      <c r="H137" s="29"/>
    </row>
    <row r="138" spans="1:8">
      <c r="B138" s="30" t="s">
        <v>72</v>
      </c>
      <c r="C138" s="31" t="s">
        <v>15</v>
      </c>
      <c r="D138" s="49">
        <v>12775</v>
      </c>
      <c r="E138" s="48">
        <v>0</v>
      </c>
      <c r="F138" s="33">
        <v>13517</v>
      </c>
      <c r="G138" s="33">
        <v>13517</v>
      </c>
      <c r="H138" s="49">
        <v>14294</v>
      </c>
    </row>
    <row r="139" spans="1:8">
      <c r="A139" s="5" t="s">
        <v>8</v>
      </c>
      <c r="B139" s="75">
        <v>60</v>
      </c>
      <c r="C139" s="31" t="s">
        <v>71</v>
      </c>
      <c r="D139" s="51">
        <f t="shared" ref="D139:G139" si="25">SUM(D138:D138)</f>
        <v>12775</v>
      </c>
      <c r="E139" s="50">
        <f t="shared" si="25"/>
        <v>0</v>
      </c>
      <c r="F139" s="51">
        <f t="shared" si="25"/>
        <v>13517</v>
      </c>
      <c r="G139" s="51">
        <f t="shared" si="25"/>
        <v>13517</v>
      </c>
      <c r="H139" s="51">
        <v>14294</v>
      </c>
    </row>
    <row r="140" spans="1:8" ht="10.15" customHeight="1">
      <c r="B140" s="76"/>
      <c r="C140" s="31"/>
      <c r="D140" s="17"/>
      <c r="E140" s="77"/>
      <c r="F140" s="29"/>
      <c r="G140" s="29"/>
      <c r="H140" s="17"/>
    </row>
    <row r="141" spans="1:8">
      <c r="B141" s="75">
        <v>61</v>
      </c>
      <c r="C141" s="31" t="s">
        <v>195</v>
      </c>
      <c r="D141" s="17"/>
      <c r="E141" s="77"/>
      <c r="F141" s="29"/>
      <c r="G141" s="29"/>
      <c r="H141" s="17"/>
    </row>
    <row r="142" spans="1:8" s="117" customFormat="1">
      <c r="A142" s="5"/>
      <c r="B142" s="40" t="s">
        <v>73</v>
      </c>
      <c r="C142" s="38" t="s">
        <v>74</v>
      </c>
      <c r="D142" s="49">
        <v>590</v>
      </c>
      <c r="E142" s="48">
        <v>0</v>
      </c>
      <c r="F142" s="49">
        <v>590</v>
      </c>
      <c r="G142" s="49">
        <v>590</v>
      </c>
      <c r="H142" s="49">
        <v>786</v>
      </c>
    </row>
    <row r="143" spans="1:8">
      <c r="A143" s="5" t="s">
        <v>8</v>
      </c>
      <c r="B143" s="78">
        <v>61</v>
      </c>
      <c r="C143" s="38" t="s">
        <v>195</v>
      </c>
      <c r="D143" s="51">
        <f t="shared" ref="D143:G143" si="26">SUM(D142:D142)</f>
        <v>590</v>
      </c>
      <c r="E143" s="50">
        <f t="shared" si="26"/>
        <v>0</v>
      </c>
      <c r="F143" s="51">
        <f t="shared" si="26"/>
        <v>590</v>
      </c>
      <c r="G143" s="51">
        <f t="shared" si="26"/>
        <v>590</v>
      </c>
      <c r="H143" s="51">
        <v>786</v>
      </c>
    </row>
    <row r="144" spans="1:8" ht="9" customHeight="1">
      <c r="A144" s="5"/>
      <c r="B144" s="78"/>
      <c r="C144" s="38"/>
      <c r="D144" s="79"/>
      <c r="E144" s="80"/>
      <c r="F144" s="79"/>
      <c r="G144" s="79"/>
      <c r="H144" s="79"/>
    </row>
    <row r="145" spans="1:8">
      <c r="A145" s="5"/>
      <c r="B145" s="78">
        <v>62</v>
      </c>
      <c r="C145" s="38" t="s">
        <v>75</v>
      </c>
      <c r="D145" s="13"/>
      <c r="E145" s="52"/>
      <c r="F145" s="13"/>
      <c r="G145" s="13"/>
      <c r="H145" s="13"/>
    </row>
    <row r="146" spans="1:8">
      <c r="A146" s="5"/>
      <c r="B146" s="78" t="s">
        <v>76</v>
      </c>
      <c r="C146" s="38" t="s">
        <v>77</v>
      </c>
      <c r="D146" s="41">
        <v>161</v>
      </c>
      <c r="E146" s="42">
        <v>0</v>
      </c>
      <c r="F146" s="41">
        <v>161</v>
      </c>
      <c r="G146" s="41">
        <v>161</v>
      </c>
      <c r="H146" s="41">
        <v>161</v>
      </c>
    </row>
    <row r="147" spans="1:8">
      <c r="A147" s="5" t="s">
        <v>8</v>
      </c>
      <c r="B147" s="78">
        <v>62</v>
      </c>
      <c r="C147" s="38" t="s">
        <v>75</v>
      </c>
      <c r="D147" s="51">
        <f t="shared" ref="D147:G147" si="27">SUM(D146:D146)</f>
        <v>161</v>
      </c>
      <c r="E147" s="50">
        <f t="shared" si="27"/>
        <v>0</v>
      </c>
      <c r="F147" s="51">
        <f t="shared" si="27"/>
        <v>161</v>
      </c>
      <c r="G147" s="51">
        <f t="shared" si="27"/>
        <v>161</v>
      </c>
      <c r="H147" s="51">
        <v>161</v>
      </c>
    </row>
    <row r="148" spans="1:8">
      <c r="A148" s="5" t="s">
        <v>8</v>
      </c>
      <c r="B148" s="37">
        <v>1.004</v>
      </c>
      <c r="C148" s="81" t="s">
        <v>70</v>
      </c>
      <c r="D148" s="51">
        <f t="shared" ref="D148:G148" si="28">D147+D143+D139</f>
        <v>13526</v>
      </c>
      <c r="E148" s="50">
        <f t="shared" si="28"/>
        <v>0</v>
      </c>
      <c r="F148" s="51">
        <f t="shared" si="28"/>
        <v>14268</v>
      </c>
      <c r="G148" s="51">
        <f t="shared" si="28"/>
        <v>14268</v>
      </c>
      <c r="H148" s="51">
        <v>15241</v>
      </c>
    </row>
    <row r="149" spans="1:8" ht="10.15" customHeight="1">
      <c r="A149" s="5"/>
      <c r="B149" s="82"/>
      <c r="C149" s="81"/>
      <c r="D149" s="13"/>
      <c r="E149" s="52"/>
      <c r="F149" s="13"/>
      <c r="G149" s="13"/>
      <c r="H149" s="13"/>
    </row>
    <row r="150" spans="1:8" ht="14.45" customHeight="1">
      <c r="A150" s="5"/>
      <c r="B150" s="55">
        <v>1.0049999999999999</v>
      </c>
      <c r="C150" s="56" t="s">
        <v>236</v>
      </c>
      <c r="D150" s="39"/>
      <c r="E150" s="68"/>
      <c r="F150" s="39"/>
      <c r="G150" s="39"/>
      <c r="H150" s="39"/>
    </row>
    <row r="151" spans="1:8">
      <c r="A151" s="5"/>
      <c r="B151" s="83">
        <v>63</v>
      </c>
      <c r="C151" s="38" t="s">
        <v>78</v>
      </c>
      <c r="D151" s="39"/>
      <c r="E151" s="68"/>
      <c r="F151" s="39"/>
      <c r="G151" s="39"/>
      <c r="H151" s="39"/>
    </row>
    <row r="152" spans="1:8">
      <c r="A152" s="43"/>
      <c r="B152" s="122" t="s">
        <v>79</v>
      </c>
      <c r="C152" s="44" t="s">
        <v>15</v>
      </c>
      <c r="D152" s="46">
        <v>4761</v>
      </c>
      <c r="E152" s="45">
        <v>0</v>
      </c>
      <c r="F152" s="86">
        <v>6227</v>
      </c>
      <c r="G152" s="86">
        <v>6227</v>
      </c>
      <c r="H152" s="46">
        <v>5182</v>
      </c>
    </row>
    <row r="153" spans="1:8" ht="14.45" customHeight="1">
      <c r="A153" s="5"/>
      <c r="B153" s="40" t="s">
        <v>80</v>
      </c>
      <c r="C153" s="38" t="s">
        <v>17</v>
      </c>
      <c r="D153" s="67">
        <v>48</v>
      </c>
      <c r="E153" s="42">
        <v>0</v>
      </c>
      <c r="F153" s="67">
        <v>50</v>
      </c>
      <c r="G153" s="67">
        <v>50</v>
      </c>
      <c r="H153" s="41">
        <v>50</v>
      </c>
    </row>
    <row r="154" spans="1:8" ht="14.45" customHeight="1">
      <c r="A154" s="5"/>
      <c r="B154" s="40" t="s">
        <v>81</v>
      </c>
      <c r="C154" s="38" t="s">
        <v>19</v>
      </c>
      <c r="D154" s="41">
        <v>151</v>
      </c>
      <c r="E154" s="42">
        <v>0</v>
      </c>
      <c r="F154" s="67">
        <v>151</v>
      </c>
      <c r="G154" s="67">
        <v>151</v>
      </c>
      <c r="H154" s="41">
        <v>151</v>
      </c>
    </row>
    <row r="155" spans="1:8" ht="14.45" customHeight="1">
      <c r="A155" s="5" t="s">
        <v>8</v>
      </c>
      <c r="B155" s="6">
        <v>63</v>
      </c>
      <c r="C155" s="38" t="s">
        <v>78</v>
      </c>
      <c r="D155" s="51">
        <f t="shared" ref="D155:G155" si="29">SUM(D152:D154)</f>
        <v>4960</v>
      </c>
      <c r="E155" s="50">
        <f t="shared" si="29"/>
        <v>0</v>
      </c>
      <c r="F155" s="51">
        <f t="shared" si="29"/>
        <v>6428</v>
      </c>
      <c r="G155" s="51">
        <f t="shared" si="29"/>
        <v>6428</v>
      </c>
      <c r="H155" s="51">
        <v>5383</v>
      </c>
    </row>
    <row r="156" spans="1:8" ht="10.9" customHeight="1">
      <c r="A156" s="5"/>
      <c r="B156" s="6"/>
      <c r="C156" s="38"/>
      <c r="D156" s="13"/>
      <c r="E156" s="80"/>
      <c r="F156" s="13"/>
      <c r="G156" s="13"/>
      <c r="H156" s="13"/>
    </row>
    <row r="157" spans="1:8">
      <c r="A157" s="5"/>
      <c r="B157" s="83">
        <v>64</v>
      </c>
      <c r="C157" s="38" t="s">
        <v>82</v>
      </c>
      <c r="D157" s="13"/>
      <c r="E157" s="13"/>
      <c r="F157" s="13"/>
      <c r="G157" s="13"/>
      <c r="H157" s="13"/>
    </row>
    <row r="158" spans="1:8">
      <c r="A158" s="5"/>
      <c r="B158" s="40" t="s">
        <v>83</v>
      </c>
      <c r="C158" s="38" t="s">
        <v>15</v>
      </c>
      <c r="D158" s="41">
        <v>19869</v>
      </c>
      <c r="E158" s="42">
        <v>0</v>
      </c>
      <c r="F158" s="41">
        <v>18831</v>
      </c>
      <c r="G158" s="41">
        <v>18831</v>
      </c>
      <c r="H158" s="41">
        <v>21099</v>
      </c>
    </row>
    <row r="159" spans="1:8" s="117" customFormat="1">
      <c r="A159" s="5"/>
      <c r="B159" s="40" t="s">
        <v>84</v>
      </c>
      <c r="C159" s="38" t="s">
        <v>44</v>
      </c>
      <c r="D159" s="41">
        <v>265</v>
      </c>
      <c r="E159" s="42">
        <v>0</v>
      </c>
      <c r="F159" s="41">
        <v>201</v>
      </c>
      <c r="G159" s="41">
        <v>201</v>
      </c>
      <c r="H159" s="41">
        <v>122</v>
      </c>
    </row>
    <row r="160" spans="1:8">
      <c r="A160" s="5"/>
      <c r="B160" s="40" t="s">
        <v>85</v>
      </c>
      <c r="C160" s="38" t="s">
        <v>17</v>
      </c>
      <c r="D160" s="41">
        <v>50</v>
      </c>
      <c r="E160" s="42">
        <v>0</v>
      </c>
      <c r="F160" s="41">
        <v>50</v>
      </c>
      <c r="G160" s="41">
        <v>50</v>
      </c>
      <c r="H160" s="41">
        <v>50</v>
      </c>
    </row>
    <row r="161" spans="1:8">
      <c r="B161" s="30" t="s">
        <v>86</v>
      </c>
      <c r="C161" s="31" t="s">
        <v>19</v>
      </c>
      <c r="D161" s="41">
        <v>50</v>
      </c>
      <c r="E161" s="42">
        <v>0</v>
      </c>
      <c r="F161" s="41">
        <v>50</v>
      </c>
      <c r="G161" s="41">
        <v>50</v>
      </c>
      <c r="H161" s="49">
        <v>50</v>
      </c>
    </row>
    <row r="162" spans="1:8">
      <c r="A162" s="15" t="s">
        <v>8</v>
      </c>
      <c r="B162" s="84">
        <v>64</v>
      </c>
      <c r="C162" s="31" t="s">
        <v>82</v>
      </c>
      <c r="D162" s="51">
        <f t="shared" ref="D162:G162" si="30">SUM(D157:D161)</f>
        <v>20234</v>
      </c>
      <c r="E162" s="50">
        <f t="shared" si="30"/>
        <v>0</v>
      </c>
      <c r="F162" s="51">
        <f t="shared" si="30"/>
        <v>19132</v>
      </c>
      <c r="G162" s="51">
        <f t="shared" si="30"/>
        <v>19132</v>
      </c>
      <c r="H162" s="51">
        <v>21321</v>
      </c>
    </row>
    <row r="163" spans="1:8">
      <c r="A163" s="5" t="s">
        <v>8</v>
      </c>
      <c r="B163" s="55">
        <v>1.0049999999999999</v>
      </c>
      <c r="C163" s="56" t="s">
        <v>236</v>
      </c>
      <c r="D163" s="51">
        <f t="shared" ref="D163:G163" si="31">D162+D155</f>
        <v>25194</v>
      </c>
      <c r="E163" s="50">
        <f t="shared" si="31"/>
        <v>0</v>
      </c>
      <c r="F163" s="51">
        <f t="shared" si="31"/>
        <v>25560</v>
      </c>
      <c r="G163" s="51">
        <f t="shared" si="31"/>
        <v>25560</v>
      </c>
      <c r="H163" s="51">
        <v>26704</v>
      </c>
    </row>
    <row r="164" spans="1:8" ht="10.9" customHeight="1">
      <c r="A164" s="5"/>
      <c r="B164" s="57"/>
      <c r="C164" s="56"/>
      <c r="D164" s="13"/>
      <c r="E164" s="13"/>
      <c r="F164" s="13"/>
      <c r="G164" s="13"/>
      <c r="H164" s="13"/>
    </row>
    <row r="165" spans="1:8">
      <c r="A165" s="5"/>
      <c r="B165" s="55">
        <v>1.0129999999999999</v>
      </c>
      <c r="C165" s="56" t="s">
        <v>196</v>
      </c>
      <c r="D165" s="29"/>
      <c r="E165" s="29"/>
      <c r="F165" s="29"/>
      <c r="G165" s="29"/>
      <c r="H165" s="29"/>
    </row>
    <row r="166" spans="1:8">
      <c r="B166" s="16">
        <v>65</v>
      </c>
      <c r="C166" s="31" t="s">
        <v>87</v>
      </c>
      <c r="D166" s="29"/>
      <c r="E166" s="29"/>
      <c r="F166" s="29"/>
      <c r="G166" s="29"/>
      <c r="H166" s="29"/>
    </row>
    <row r="167" spans="1:8">
      <c r="B167" s="30" t="s">
        <v>88</v>
      </c>
      <c r="C167" s="31" t="s">
        <v>15</v>
      </c>
      <c r="D167" s="33">
        <v>5825</v>
      </c>
      <c r="E167" s="48">
        <v>0</v>
      </c>
      <c r="F167" s="33">
        <v>6770</v>
      </c>
      <c r="G167" s="33">
        <v>6770</v>
      </c>
      <c r="H167" s="49">
        <v>6497</v>
      </c>
    </row>
    <row r="168" spans="1:8">
      <c r="A168" s="5" t="s">
        <v>8</v>
      </c>
      <c r="B168" s="6">
        <v>65</v>
      </c>
      <c r="C168" s="38" t="s">
        <v>87</v>
      </c>
      <c r="D168" s="35">
        <f t="shared" ref="D168:G168" si="32">SUM(D167:D167)</f>
        <v>5825</v>
      </c>
      <c r="E168" s="34">
        <f t="shared" si="32"/>
        <v>0</v>
      </c>
      <c r="F168" s="35">
        <f t="shared" si="32"/>
        <v>6770</v>
      </c>
      <c r="G168" s="35">
        <f t="shared" si="32"/>
        <v>6770</v>
      </c>
      <c r="H168" s="35">
        <v>6497</v>
      </c>
    </row>
    <row r="169" spans="1:8">
      <c r="A169" s="5" t="s">
        <v>8</v>
      </c>
      <c r="B169" s="55">
        <v>1.0129999999999999</v>
      </c>
      <c r="C169" s="56" t="s">
        <v>196</v>
      </c>
      <c r="D169" s="51">
        <f t="shared" ref="D169:G169" si="33">D168</f>
        <v>5825</v>
      </c>
      <c r="E169" s="50">
        <f t="shared" si="33"/>
        <v>0</v>
      </c>
      <c r="F169" s="51">
        <f t="shared" si="33"/>
        <v>6770</v>
      </c>
      <c r="G169" s="51">
        <f t="shared" si="33"/>
        <v>6770</v>
      </c>
      <c r="H169" s="51">
        <v>6497</v>
      </c>
    </row>
    <row r="170" spans="1:8">
      <c r="A170" s="5"/>
      <c r="B170" s="55"/>
      <c r="C170" s="56"/>
      <c r="D170" s="13"/>
      <c r="E170" s="52"/>
      <c r="F170" s="13"/>
      <c r="G170" s="13"/>
      <c r="H170" s="13"/>
    </row>
    <row r="171" spans="1:8" ht="15" customHeight="1">
      <c r="A171" s="5"/>
      <c r="B171" s="64">
        <v>1.101</v>
      </c>
      <c r="C171" s="56" t="s">
        <v>97</v>
      </c>
      <c r="D171" s="29"/>
      <c r="E171" s="29"/>
      <c r="F171" s="29"/>
      <c r="G171" s="29"/>
      <c r="H171" s="29"/>
    </row>
    <row r="172" spans="1:8" ht="28.15" customHeight="1">
      <c r="A172" s="5"/>
      <c r="B172" s="6">
        <v>11</v>
      </c>
      <c r="C172" s="38" t="s">
        <v>301</v>
      </c>
      <c r="D172" s="67"/>
      <c r="E172" s="66"/>
      <c r="F172" s="67"/>
      <c r="G172" s="67"/>
      <c r="H172" s="67"/>
    </row>
    <row r="173" spans="1:8" ht="15" customHeight="1">
      <c r="A173" s="5"/>
      <c r="B173" s="6" t="s">
        <v>226</v>
      </c>
      <c r="C173" s="38" t="s">
        <v>285</v>
      </c>
      <c r="D173" s="67">
        <v>16947</v>
      </c>
      <c r="E173" s="66">
        <v>0</v>
      </c>
      <c r="F173" s="67">
        <v>50000</v>
      </c>
      <c r="G173" s="67">
        <v>50000</v>
      </c>
      <c r="H173" s="67">
        <v>32666</v>
      </c>
    </row>
    <row r="174" spans="1:8" ht="15" customHeight="1">
      <c r="A174" s="5"/>
      <c r="B174" s="6" t="s">
        <v>233</v>
      </c>
      <c r="C174" s="38" t="s">
        <v>234</v>
      </c>
      <c r="D174" s="66">
        <v>0</v>
      </c>
      <c r="E174" s="66">
        <v>0</v>
      </c>
      <c r="F174" s="67">
        <v>55095</v>
      </c>
      <c r="G174" s="67">
        <v>55095</v>
      </c>
      <c r="H174" s="67">
        <v>10000</v>
      </c>
    </row>
    <row r="175" spans="1:8" ht="28.9" customHeight="1">
      <c r="A175" s="5" t="s">
        <v>8</v>
      </c>
      <c r="B175" s="6">
        <v>11</v>
      </c>
      <c r="C175" s="38" t="s">
        <v>301</v>
      </c>
      <c r="D175" s="35">
        <f t="shared" ref="D175:G175" si="34">SUM(D173:D174)</f>
        <v>16947</v>
      </c>
      <c r="E175" s="34">
        <f t="shared" si="34"/>
        <v>0</v>
      </c>
      <c r="F175" s="35">
        <f t="shared" si="34"/>
        <v>105095</v>
      </c>
      <c r="G175" s="35">
        <f t="shared" si="34"/>
        <v>105095</v>
      </c>
      <c r="H175" s="35">
        <v>42666</v>
      </c>
    </row>
    <row r="176" spans="1:8">
      <c r="A176" s="5"/>
      <c r="B176" s="6"/>
      <c r="C176" s="38"/>
      <c r="D176" s="66"/>
      <c r="E176" s="66"/>
      <c r="F176" s="67"/>
      <c r="G176" s="67"/>
      <c r="H176" s="66"/>
    </row>
    <row r="177" spans="1:8" ht="15" customHeight="1">
      <c r="A177" s="5"/>
      <c r="B177" s="6">
        <v>12</v>
      </c>
      <c r="C177" s="38" t="s">
        <v>235</v>
      </c>
      <c r="D177" s="67"/>
      <c r="E177" s="66"/>
      <c r="F177" s="67"/>
      <c r="G177" s="67"/>
      <c r="H177" s="67"/>
    </row>
    <row r="178" spans="1:8" ht="15" customHeight="1">
      <c r="A178" s="5"/>
      <c r="B178" s="6">
        <v>67</v>
      </c>
      <c r="C178" s="38" t="s">
        <v>96</v>
      </c>
      <c r="D178" s="67"/>
      <c r="E178" s="66"/>
      <c r="F178" s="67"/>
      <c r="G178" s="67"/>
      <c r="H178" s="67"/>
    </row>
    <row r="179" spans="1:8" ht="25.5">
      <c r="A179" s="5"/>
      <c r="B179" s="40" t="s">
        <v>247</v>
      </c>
      <c r="C179" s="38" t="s">
        <v>248</v>
      </c>
      <c r="D179" s="85">
        <v>0</v>
      </c>
      <c r="E179" s="85">
        <v>0</v>
      </c>
      <c r="F179" s="86">
        <v>25360</v>
      </c>
      <c r="G179" s="86">
        <v>25360</v>
      </c>
      <c r="H179" s="46">
        <v>10000</v>
      </c>
    </row>
    <row r="180" spans="1:8" ht="15" customHeight="1">
      <c r="A180" s="5" t="s">
        <v>8</v>
      </c>
      <c r="B180" s="6">
        <v>12</v>
      </c>
      <c r="C180" s="38" t="s">
        <v>235</v>
      </c>
      <c r="D180" s="85">
        <f>D179</f>
        <v>0</v>
      </c>
      <c r="E180" s="85">
        <f t="shared" ref="E180:G180" si="35">E179</f>
        <v>0</v>
      </c>
      <c r="F180" s="86">
        <f t="shared" si="35"/>
        <v>25360</v>
      </c>
      <c r="G180" s="86">
        <f t="shared" si="35"/>
        <v>25360</v>
      </c>
      <c r="H180" s="86">
        <v>10000</v>
      </c>
    </row>
    <row r="181" spans="1:8">
      <c r="B181" s="87"/>
      <c r="C181" s="56"/>
      <c r="D181" s="29"/>
      <c r="E181" s="29"/>
      <c r="F181" s="29"/>
      <c r="G181" s="29"/>
      <c r="H181" s="29"/>
    </row>
    <row r="182" spans="1:8" ht="15" customHeight="1">
      <c r="B182" s="16">
        <v>66</v>
      </c>
      <c r="C182" s="31" t="s">
        <v>89</v>
      </c>
      <c r="D182" s="29"/>
      <c r="E182" s="29"/>
      <c r="F182" s="29"/>
      <c r="G182" s="29"/>
      <c r="H182" s="29"/>
    </row>
    <row r="183" spans="1:8" ht="15" customHeight="1">
      <c r="A183" s="5"/>
      <c r="B183" s="6">
        <v>44</v>
      </c>
      <c r="C183" s="38" t="s">
        <v>13</v>
      </c>
      <c r="D183" s="39"/>
      <c r="E183" s="39"/>
      <c r="F183" s="39"/>
      <c r="G183" s="39"/>
      <c r="H183" s="39"/>
    </row>
    <row r="184" spans="1:8" ht="15" customHeight="1">
      <c r="A184" s="43"/>
      <c r="B184" s="122" t="s">
        <v>184</v>
      </c>
      <c r="C184" s="44" t="s">
        <v>208</v>
      </c>
      <c r="D184" s="86">
        <v>181</v>
      </c>
      <c r="E184" s="85">
        <v>0</v>
      </c>
      <c r="F184" s="86">
        <v>181</v>
      </c>
      <c r="G184" s="86">
        <v>181</v>
      </c>
      <c r="H184" s="86">
        <v>232</v>
      </c>
    </row>
    <row r="185" spans="1:8" s="117" customFormat="1" ht="14.45" customHeight="1">
      <c r="A185" s="5"/>
      <c r="B185" s="40" t="s">
        <v>90</v>
      </c>
      <c r="C185" s="38" t="s">
        <v>91</v>
      </c>
      <c r="D185" s="67">
        <v>402</v>
      </c>
      <c r="E185" s="42">
        <v>0</v>
      </c>
      <c r="F185" s="67">
        <v>402</v>
      </c>
      <c r="G185" s="67">
        <v>402</v>
      </c>
      <c r="H185" s="41">
        <v>367</v>
      </c>
    </row>
    <row r="186" spans="1:8" ht="14.45" customHeight="1">
      <c r="A186" s="5"/>
      <c r="B186" s="40" t="s">
        <v>193</v>
      </c>
      <c r="C186" s="38" t="s">
        <v>206</v>
      </c>
      <c r="D186" s="67">
        <v>164949</v>
      </c>
      <c r="E186" s="42">
        <v>0</v>
      </c>
      <c r="F186" s="67">
        <v>200000</v>
      </c>
      <c r="G186" s="67">
        <v>200000</v>
      </c>
      <c r="H186" s="41">
        <v>364000</v>
      </c>
    </row>
    <row r="187" spans="1:8" ht="14.45" customHeight="1">
      <c r="A187" s="5" t="s">
        <v>8</v>
      </c>
      <c r="B187" s="6">
        <v>44</v>
      </c>
      <c r="C187" s="38" t="s">
        <v>13</v>
      </c>
      <c r="D187" s="35">
        <f t="shared" ref="D187:G187" si="36">SUM(D184:D186)</f>
        <v>165532</v>
      </c>
      <c r="E187" s="34">
        <f t="shared" si="36"/>
        <v>0</v>
      </c>
      <c r="F187" s="35">
        <f t="shared" si="36"/>
        <v>200583</v>
      </c>
      <c r="G187" s="35">
        <f t="shared" si="36"/>
        <v>200583</v>
      </c>
      <c r="H187" s="35">
        <v>364599</v>
      </c>
    </row>
    <row r="188" spans="1:8">
      <c r="A188" s="5"/>
      <c r="B188" s="6"/>
      <c r="C188" s="38"/>
      <c r="D188" s="13"/>
      <c r="E188" s="13"/>
      <c r="F188" s="39"/>
      <c r="G188" s="39"/>
      <c r="H188" s="13"/>
    </row>
    <row r="189" spans="1:8" ht="14.45" customHeight="1">
      <c r="A189" s="5"/>
      <c r="B189" s="6">
        <v>45</v>
      </c>
      <c r="C189" s="38" t="s">
        <v>20</v>
      </c>
      <c r="D189" s="13"/>
      <c r="E189" s="13"/>
      <c r="F189" s="39"/>
      <c r="G189" s="39"/>
      <c r="H189" s="13"/>
    </row>
    <row r="190" spans="1:8" s="117" customFormat="1" ht="14.45" customHeight="1">
      <c r="A190" s="5"/>
      <c r="B190" s="40" t="s">
        <v>92</v>
      </c>
      <c r="C190" s="38" t="s">
        <v>91</v>
      </c>
      <c r="D190" s="46">
        <v>1117</v>
      </c>
      <c r="E190" s="45">
        <v>0</v>
      </c>
      <c r="F190" s="86">
        <v>1112</v>
      </c>
      <c r="G190" s="86">
        <v>1112</v>
      </c>
      <c r="H190" s="46">
        <v>518</v>
      </c>
    </row>
    <row r="191" spans="1:8" s="117" customFormat="1" ht="14.45" customHeight="1">
      <c r="A191" s="5" t="s">
        <v>8</v>
      </c>
      <c r="B191" s="6">
        <v>45</v>
      </c>
      <c r="C191" s="38" t="s">
        <v>20</v>
      </c>
      <c r="D191" s="46">
        <f>D190</f>
        <v>1117</v>
      </c>
      <c r="E191" s="45">
        <f t="shared" ref="E191:G191" si="37">E190</f>
        <v>0</v>
      </c>
      <c r="F191" s="46">
        <f t="shared" si="37"/>
        <v>1112</v>
      </c>
      <c r="G191" s="46">
        <f t="shared" si="37"/>
        <v>1112</v>
      </c>
      <c r="H191" s="46">
        <v>518</v>
      </c>
    </row>
    <row r="192" spans="1:8">
      <c r="A192" s="5"/>
      <c r="B192" s="76"/>
      <c r="C192" s="31"/>
      <c r="D192" s="13"/>
      <c r="E192" s="13"/>
      <c r="F192" s="29"/>
      <c r="G192" s="29"/>
      <c r="H192" s="88"/>
    </row>
    <row r="193" spans="1:8" ht="14.45" customHeight="1">
      <c r="A193" s="5"/>
      <c r="B193" s="16">
        <v>46</v>
      </c>
      <c r="C193" s="31" t="s">
        <v>24</v>
      </c>
      <c r="D193" s="13"/>
      <c r="E193" s="13"/>
      <c r="F193" s="29"/>
      <c r="G193" s="29"/>
      <c r="H193" s="88"/>
    </row>
    <row r="194" spans="1:8" s="117" customFormat="1" ht="14.45" customHeight="1">
      <c r="A194" s="5"/>
      <c r="B194" s="40" t="s">
        <v>93</v>
      </c>
      <c r="C194" s="38" t="s">
        <v>91</v>
      </c>
      <c r="D194" s="46">
        <v>679</v>
      </c>
      <c r="E194" s="45">
        <v>0</v>
      </c>
      <c r="F194" s="86">
        <v>683</v>
      </c>
      <c r="G194" s="86">
        <v>683</v>
      </c>
      <c r="H194" s="46">
        <v>451</v>
      </c>
    </row>
    <row r="195" spans="1:8" s="117" customFormat="1" ht="14.45" customHeight="1">
      <c r="A195" s="5" t="s">
        <v>8</v>
      </c>
      <c r="B195" s="16">
        <v>46</v>
      </c>
      <c r="C195" s="31" t="s">
        <v>24</v>
      </c>
      <c r="D195" s="46">
        <f>D194</f>
        <v>679</v>
      </c>
      <c r="E195" s="45">
        <f t="shared" ref="E195:G195" si="38">E194</f>
        <v>0</v>
      </c>
      <c r="F195" s="46">
        <f t="shared" si="38"/>
        <v>683</v>
      </c>
      <c r="G195" s="46">
        <f t="shared" si="38"/>
        <v>683</v>
      </c>
      <c r="H195" s="46">
        <v>451</v>
      </c>
    </row>
    <row r="196" spans="1:8" ht="14.45" customHeight="1">
      <c r="A196" s="5"/>
      <c r="B196" s="40"/>
      <c r="C196" s="38"/>
      <c r="D196" s="13"/>
      <c r="E196" s="13"/>
      <c r="F196" s="39"/>
      <c r="G196" s="39"/>
      <c r="H196" s="89"/>
    </row>
    <row r="197" spans="1:8" ht="14.45" customHeight="1">
      <c r="A197" s="5"/>
      <c r="B197" s="6">
        <v>47</v>
      </c>
      <c r="C197" s="38" t="s">
        <v>28</v>
      </c>
      <c r="D197" s="13"/>
      <c r="E197" s="13"/>
      <c r="F197" s="39"/>
      <c r="G197" s="39"/>
      <c r="H197" s="89"/>
    </row>
    <row r="198" spans="1:8" s="117" customFormat="1" ht="14.45" customHeight="1">
      <c r="A198" s="5"/>
      <c r="B198" s="40" t="s">
        <v>94</v>
      </c>
      <c r="C198" s="38" t="s">
        <v>91</v>
      </c>
      <c r="D198" s="46">
        <v>363</v>
      </c>
      <c r="E198" s="45">
        <v>0</v>
      </c>
      <c r="F198" s="86">
        <v>181</v>
      </c>
      <c r="G198" s="86">
        <v>181</v>
      </c>
      <c r="H198" s="45">
        <v>0</v>
      </c>
    </row>
    <row r="199" spans="1:8" s="117" customFormat="1" ht="14.45" customHeight="1">
      <c r="A199" s="5" t="s">
        <v>8</v>
      </c>
      <c r="B199" s="6">
        <v>47</v>
      </c>
      <c r="C199" s="38" t="s">
        <v>28</v>
      </c>
      <c r="D199" s="46">
        <f>D198</f>
        <v>363</v>
      </c>
      <c r="E199" s="45">
        <f t="shared" ref="E199:G199" si="39">E198</f>
        <v>0</v>
      </c>
      <c r="F199" s="46">
        <f t="shared" si="39"/>
        <v>181</v>
      </c>
      <c r="G199" s="46">
        <f t="shared" si="39"/>
        <v>181</v>
      </c>
      <c r="H199" s="45">
        <v>0</v>
      </c>
    </row>
    <row r="200" spans="1:8" ht="14.45" customHeight="1">
      <c r="A200" s="5"/>
      <c r="B200" s="40"/>
      <c r="C200" s="38"/>
      <c r="D200" s="13"/>
      <c r="E200" s="13"/>
      <c r="F200" s="29"/>
      <c r="G200" s="29"/>
      <c r="H200" s="88"/>
    </row>
    <row r="201" spans="1:8" ht="14.45" customHeight="1">
      <c r="A201" s="5"/>
      <c r="B201" s="6">
        <v>48</v>
      </c>
      <c r="C201" s="38" t="s">
        <v>32</v>
      </c>
      <c r="D201" s="13"/>
      <c r="E201" s="13"/>
      <c r="F201" s="39"/>
      <c r="G201" s="39"/>
      <c r="H201" s="89"/>
    </row>
    <row r="202" spans="1:8" ht="14.45" customHeight="1">
      <c r="A202" s="5"/>
      <c r="B202" s="40" t="s">
        <v>95</v>
      </c>
      <c r="C202" s="38" t="s">
        <v>91</v>
      </c>
      <c r="D202" s="46">
        <v>173</v>
      </c>
      <c r="E202" s="45">
        <v>0</v>
      </c>
      <c r="F202" s="86">
        <v>181</v>
      </c>
      <c r="G202" s="86">
        <v>181</v>
      </c>
      <c r="H202" s="46">
        <v>181</v>
      </c>
    </row>
    <row r="203" spans="1:8" ht="14.45" customHeight="1">
      <c r="A203" s="5" t="s">
        <v>8</v>
      </c>
      <c r="B203" s="6">
        <v>48</v>
      </c>
      <c r="C203" s="38" t="s">
        <v>32</v>
      </c>
      <c r="D203" s="41">
        <f>D202</f>
        <v>173</v>
      </c>
      <c r="E203" s="42">
        <f t="shared" ref="E203:G203" si="40">E202</f>
        <v>0</v>
      </c>
      <c r="F203" s="41">
        <f t="shared" si="40"/>
        <v>181</v>
      </c>
      <c r="G203" s="41">
        <f t="shared" si="40"/>
        <v>181</v>
      </c>
      <c r="H203" s="41">
        <v>181</v>
      </c>
    </row>
    <row r="204" spans="1:8" ht="14.45" customHeight="1">
      <c r="A204" s="5" t="s">
        <v>8</v>
      </c>
      <c r="B204" s="6">
        <v>66</v>
      </c>
      <c r="C204" s="38" t="s">
        <v>89</v>
      </c>
      <c r="D204" s="35">
        <f>D187+D191+D195+D199+D203</f>
        <v>167864</v>
      </c>
      <c r="E204" s="34">
        <f t="shared" ref="E204:G204" si="41">E187+E191+E195+E199+E203</f>
        <v>0</v>
      </c>
      <c r="F204" s="35">
        <f t="shared" si="41"/>
        <v>202740</v>
      </c>
      <c r="G204" s="35">
        <f t="shared" si="41"/>
        <v>202740</v>
      </c>
      <c r="H204" s="35">
        <v>365749</v>
      </c>
    </row>
    <row r="205" spans="1:8">
      <c r="A205" s="5" t="s">
        <v>8</v>
      </c>
      <c r="B205" s="64">
        <v>1.101</v>
      </c>
      <c r="C205" s="56" t="s">
        <v>97</v>
      </c>
      <c r="D205" s="46">
        <f t="shared" ref="D205:G205" si="42">D204+D180+D175</f>
        <v>184811</v>
      </c>
      <c r="E205" s="45">
        <f t="shared" si="42"/>
        <v>0</v>
      </c>
      <c r="F205" s="46">
        <f t="shared" si="42"/>
        <v>333195</v>
      </c>
      <c r="G205" s="46">
        <f t="shared" si="42"/>
        <v>333195</v>
      </c>
      <c r="H205" s="46">
        <v>418415</v>
      </c>
    </row>
    <row r="206" spans="1:8" ht="12.6" customHeight="1">
      <c r="A206" s="5"/>
      <c r="B206" s="69"/>
      <c r="C206" s="56"/>
      <c r="D206" s="13"/>
      <c r="E206" s="52"/>
      <c r="F206" s="13"/>
      <c r="G206" s="13"/>
      <c r="H206" s="13"/>
    </row>
    <row r="207" spans="1:8" ht="14.45" customHeight="1">
      <c r="B207" s="87">
        <v>1.1020000000000001</v>
      </c>
      <c r="C207" s="27" t="s">
        <v>98</v>
      </c>
      <c r="D207" s="29"/>
      <c r="E207" s="29"/>
      <c r="F207" s="29"/>
      <c r="G207" s="29"/>
      <c r="H207" s="29"/>
    </row>
    <row r="208" spans="1:8" ht="14.45" customHeight="1">
      <c r="A208" s="5"/>
      <c r="B208" s="6">
        <v>69</v>
      </c>
      <c r="C208" s="38" t="s">
        <v>99</v>
      </c>
      <c r="D208" s="29"/>
      <c r="E208" s="29"/>
      <c r="F208" s="29"/>
      <c r="G208" s="29"/>
      <c r="H208" s="29"/>
    </row>
    <row r="209" spans="1:8" ht="14.45" customHeight="1">
      <c r="A209" s="5"/>
      <c r="B209" s="6">
        <v>45</v>
      </c>
      <c r="C209" s="38" t="s">
        <v>20</v>
      </c>
      <c r="D209" s="39"/>
      <c r="E209" s="39"/>
      <c r="F209" s="39"/>
      <c r="G209" s="39"/>
      <c r="H209" s="39"/>
    </row>
    <row r="210" spans="1:8" ht="14.45" customHeight="1">
      <c r="A210" s="5"/>
      <c r="B210" s="40" t="s">
        <v>100</v>
      </c>
      <c r="C210" s="38" t="s">
        <v>15</v>
      </c>
      <c r="D210" s="42">
        <v>0</v>
      </c>
      <c r="E210" s="41">
        <v>9669</v>
      </c>
      <c r="F210" s="41">
        <v>11349</v>
      </c>
      <c r="G210" s="41">
        <v>11349</v>
      </c>
      <c r="H210" s="41">
        <v>11349</v>
      </c>
    </row>
    <row r="211" spans="1:8" ht="14.45" customHeight="1">
      <c r="A211" s="5"/>
      <c r="B211" s="30" t="s">
        <v>101</v>
      </c>
      <c r="C211" s="31" t="s">
        <v>17</v>
      </c>
      <c r="D211" s="42">
        <v>0</v>
      </c>
      <c r="E211" s="41">
        <v>90</v>
      </c>
      <c r="F211" s="41">
        <v>90</v>
      </c>
      <c r="G211" s="41">
        <v>90</v>
      </c>
      <c r="H211" s="49">
        <v>90</v>
      </c>
    </row>
    <row r="212" spans="1:8" ht="14.45" customHeight="1">
      <c r="A212" s="5"/>
      <c r="B212" s="40" t="s">
        <v>102</v>
      </c>
      <c r="C212" s="38" t="s">
        <v>19</v>
      </c>
      <c r="D212" s="42">
        <v>0</v>
      </c>
      <c r="E212" s="41">
        <v>150</v>
      </c>
      <c r="F212" s="41">
        <v>150</v>
      </c>
      <c r="G212" s="41">
        <v>250</v>
      </c>
      <c r="H212" s="49">
        <v>150</v>
      </c>
    </row>
    <row r="213" spans="1:8" ht="14.45" customHeight="1">
      <c r="A213" s="5" t="s">
        <v>8</v>
      </c>
      <c r="B213" s="6">
        <v>45</v>
      </c>
      <c r="C213" s="38" t="s">
        <v>20</v>
      </c>
      <c r="D213" s="50">
        <f t="shared" ref="D213:G213" si="43">SUM(D210:D212)</f>
        <v>0</v>
      </c>
      <c r="E213" s="51">
        <f t="shared" si="43"/>
        <v>9909</v>
      </c>
      <c r="F213" s="51">
        <f t="shared" si="43"/>
        <v>11589</v>
      </c>
      <c r="G213" s="51">
        <f t="shared" si="43"/>
        <v>11689</v>
      </c>
      <c r="H213" s="51">
        <v>11589</v>
      </c>
    </row>
    <row r="214" spans="1:8" ht="14.45" customHeight="1">
      <c r="A214" s="5"/>
      <c r="B214" s="6"/>
      <c r="C214" s="38"/>
      <c r="D214" s="13"/>
      <c r="E214" s="13"/>
      <c r="F214" s="13"/>
      <c r="G214" s="52"/>
      <c r="H214" s="39"/>
    </row>
    <row r="215" spans="1:8" ht="14.45" customHeight="1">
      <c r="A215" s="5"/>
      <c r="B215" s="83">
        <v>46</v>
      </c>
      <c r="C215" s="38" t="s">
        <v>24</v>
      </c>
      <c r="D215" s="29"/>
      <c r="E215" s="29"/>
      <c r="F215" s="29"/>
      <c r="G215" s="29"/>
      <c r="H215" s="29"/>
    </row>
    <row r="216" spans="1:8" ht="14.45" customHeight="1">
      <c r="B216" s="40" t="s">
        <v>103</v>
      </c>
      <c r="C216" s="38" t="s">
        <v>15</v>
      </c>
      <c r="D216" s="42">
        <v>0</v>
      </c>
      <c r="E216" s="41">
        <v>7136</v>
      </c>
      <c r="F216" s="41">
        <v>7794</v>
      </c>
      <c r="G216" s="41">
        <v>7794</v>
      </c>
      <c r="H216" s="49">
        <v>7794</v>
      </c>
    </row>
    <row r="217" spans="1:8" ht="14.45" customHeight="1">
      <c r="A217" s="5"/>
      <c r="B217" s="40" t="s">
        <v>104</v>
      </c>
      <c r="C217" s="38" t="s">
        <v>17</v>
      </c>
      <c r="D217" s="42">
        <v>0</v>
      </c>
      <c r="E217" s="41">
        <v>50</v>
      </c>
      <c r="F217" s="41">
        <v>50</v>
      </c>
      <c r="G217" s="41">
        <v>100</v>
      </c>
      <c r="H217" s="49">
        <v>50</v>
      </c>
    </row>
    <row r="218" spans="1:8" ht="14.45" customHeight="1">
      <c r="A218" s="5"/>
      <c r="B218" s="40" t="s">
        <v>105</v>
      </c>
      <c r="C218" s="38" t="s">
        <v>19</v>
      </c>
      <c r="D218" s="42">
        <v>0</v>
      </c>
      <c r="E218" s="41">
        <v>130</v>
      </c>
      <c r="F218" s="41">
        <v>130</v>
      </c>
      <c r="G218" s="41">
        <v>150</v>
      </c>
      <c r="H218" s="49">
        <v>130</v>
      </c>
    </row>
    <row r="219" spans="1:8" ht="14.45" customHeight="1">
      <c r="A219" s="43" t="s">
        <v>8</v>
      </c>
      <c r="B219" s="105">
        <v>46</v>
      </c>
      <c r="C219" s="44" t="s">
        <v>24</v>
      </c>
      <c r="D219" s="50">
        <f t="shared" ref="D219:G219" si="44">SUM(D216:D218)</f>
        <v>0</v>
      </c>
      <c r="E219" s="51">
        <f t="shared" si="44"/>
        <v>7316</v>
      </c>
      <c r="F219" s="51">
        <f t="shared" si="44"/>
        <v>7974</v>
      </c>
      <c r="G219" s="51">
        <f t="shared" si="44"/>
        <v>8044</v>
      </c>
      <c r="H219" s="51">
        <v>7974</v>
      </c>
    </row>
    <row r="220" spans="1:8" ht="4.1500000000000004" customHeight="1">
      <c r="A220" s="5"/>
      <c r="B220" s="83"/>
      <c r="C220" s="38"/>
      <c r="D220" s="13"/>
      <c r="E220" s="13"/>
      <c r="F220" s="13"/>
      <c r="G220" s="13"/>
      <c r="H220" s="13"/>
    </row>
    <row r="221" spans="1:8" ht="14.85" customHeight="1">
      <c r="B221" s="83">
        <v>47</v>
      </c>
      <c r="C221" s="38" t="s">
        <v>28</v>
      </c>
      <c r="D221" s="29"/>
      <c r="E221" s="29"/>
      <c r="F221" s="29"/>
      <c r="G221" s="29"/>
      <c r="H221" s="29"/>
    </row>
    <row r="222" spans="1:8" ht="14.85" customHeight="1">
      <c r="B222" s="30" t="s">
        <v>106</v>
      </c>
      <c r="C222" s="31" t="s">
        <v>15</v>
      </c>
      <c r="D222" s="42">
        <v>0</v>
      </c>
      <c r="E222" s="41">
        <v>4503</v>
      </c>
      <c r="F222" s="41">
        <v>4823</v>
      </c>
      <c r="G222" s="41">
        <v>4823</v>
      </c>
      <c r="H222" s="49">
        <v>4823</v>
      </c>
    </row>
    <row r="223" spans="1:8" ht="14.85" customHeight="1">
      <c r="B223" s="30" t="s">
        <v>107</v>
      </c>
      <c r="C223" s="31" t="s">
        <v>17</v>
      </c>
      <c r="D223" s="42">
        <v>0</v>
      </c>
      <c r="E223" s="41">
        <v>50</v>
      </c>
      <c r="F223" s="41">
        <v>50</v>
      </c>
      <c r="G223" s="41">
        <v>100</v>
      </c>
      <c r="H223" s="49">
        <v>50</v>
      </c>
    </row>
    <row r="224" spans="1:8" ht="14.85" customHeight="1">
      <c r="A224" s="5"/>
      <c r="B224" s="40" t="s">
        <v>108</v>
      </c>
      <c r="C224" s="38" t="s">
        <v>19</v>
      </c>
      <c r="D224" s="42">
        <v>0</v>
      </c>
      <c r="E224" s="41">
        <v>130</v>
      </c>
      <c r="F224" s="41">
        <v>130</v>
      </c>
      <c r="G224" s="41">
        <v>150</v>
      </c>
      <c r="H224" s="41">
        <v>130</v>
      </c>
    </row>
    <row r="225" spans="1:8" ht="14.85" customHeight="1">
      <c r="A225" s="5" t="s">
        <v>8</v>
      </c>
      <c r="B225" s="83">
        <v>47</v>
      </c>
      <c r="C225" s="38" t="s">
        <v>28</v>
      </c>
      <c r="D225" s="50">
        <f t="shared" ref="D225:G225" si="45">SUM(D222:D224)</f>
        <v>0</v>
      </c>
      <c r="E225" s="51">
        <f t="shared" si="45"/>
        <v>4683</v>
      </c>
      <c r="F225" s="51">
        <f t="shared" si="45"/>
        <v>5003</v>
      </c>
      <c r="G225" s="51">
        <f t="shared" si="45"/>
        <v>5073</v>
      </c>
      <c r="H225" s="51">
        <v>5003</v>
      </c>
    </row>
    <row r="226" spans="1:8">
      <c r="A226" s="5"/>
      <c r="B226" s="83"/>
      <c r="C226" s="38"/>
      <c r="D226" s="13"/>
      <c r="E226" s="13"/>
      <c r="F226" s="13"/>
      <c r="G226" s="13"/>
      <c r="H226" s="39"/>
    </row>
    <row r="227" spans="1:8" ht="14.85" customHeight="1">
      <c r="A227" s="5"/>
      <c r="B227" s="83">
        <v>48</v>
      </c>
      <c r="C227" s="38" t="s">
        <v>32</v>
      </c>
      <c r="D227" s="39"/>
      <c r="E227" s="39"/>
      <c r="F227" s="39"/>
      <c r="G227" s="39"/>
      <c r="H227" s="39"/>
    </row>
    <row r="228" spans="1:8" ht="14.85" customHeight="1">
      <c r="A228" s="5"/>
      <c r="B228" s="40" t="s">
        <v>109</v>
      </c>
      <c r="C228" s="38" t="s">
        <v>15</v>
      </c>
      <c r="D228" s="42">
        <v>0</v>
      </c>
      <c r="E228" s="41">
        <v>5792</v>
      </c>
      <c r="F228" s="41">
        <v>6144</v>
      </c>
      <c r="G228" s="41">
        <v>6144</v>
      </c>
      <c r="H228" s="41">
        <v>6144</v>
      </c>
    </row>
    <row r="229" spans="1:8" ht="14.85" customHeight="1">
      <c r="A229" s="5"/>
      <c r="B229" s="40" t="s">
        <v>110</v>
      </c>
      <c r="C229" s="38" t="s">
        <v>17</v>
      </c>
      <c r="D229" s="42">
        <v>0</v>
      </c>
      <c r="E229" s="41">
        <v>50</v>
      </c>
      <c r="F229" s="41">
        <v>50</v>
      </c>
      <c r="G229" s="41">
        <v>100</v>
      </c>
      <c r="H229" s="41">
        <v>50</v>
      </c>
    </row>
    <row r="230" spans="1:8" ht="14.85" customHeight="1">
      <c r="A230" s="5"/>
      <c r="B230" s="40" t="s">
        <v>111</v>
      </c>
      <c r="C230" s="38" t="s">
        <v>19</v>
      </c>
      <c r="D230" s="45">
        <v>0</v>
      </c>
      <c r="E230" s="46">
        <v>130</v>
      </c>
      <c r="F230" s="46">
        <v>130</v>
      </c>
      <c r="G230" s="46">
        <v>150</v>
      </c>
      <c r="H230" s="46">
        <v>130</v>
      </c>
    </row>
    <row r="231" spans="1:8" ht="14.85" customHeight="1">
      <c r="A231" s="5" t="s">
        <v>8</v>
      </c>
      <c r="B231" s="83">
        <v>48</v>
      </c>
      <c r="C231" s="38" t="s">
        <v>32</v>
      </c>
      <c r="D231" s="45">
        <f t="shared" ref="D231:G231" si="46">SUM(D228:D230)</f>
        <v>0</v>
      </c>
      <c r="E231" s="46">
        <f t="shared" si="46"/>
        <v>5972</v>
      </c>
      <c r="F231" s="46">
        <f t="shared" si="46"/>
        <v>6324</v>
      </c>
      <c r="G231" s="46">
        <f t="shared" si="46"/>
        <v>6394</v>
      </c>
      <c r="H231" s="46">
        <v>6324</v>
      </c>
    </row>
    <row r="232" spans="1:8" ht="14.85" customHeight="1">
      <c r="A232" s="5" t="s">
        <v>8</v>
      </c>
      <c r="B232" s="83">
        <v>69</v>
      </c>
      <c r="C232" s="38" t="s">
        <v>99</v>
      </c>
      <c r="D232" s="50">
        <f t="shared" ref="D232:G232" si="47">D231+D225+D219+D213</f>
        <v>0</v>
      </c>
      <c r="E232" s="51">
        <f t="shared" si="47"/>
        <v>27880</v>
      </c>
      <c r="F232" s="51">
        <f t="shared" si="47"/>
        <v>30890</v>
      </c>
      <c r="G232" s="51">
        <f t="shared" si="47"/>
        <v>31200</v>
      </c>
      <c r="H232" s="51">
        <v>30890</v>
      </c>
    </row>
    <row r="233" spans="1:8">
      <c r="A233" s="5"/>
      <c r="B233" s="83"/>
      <c r="C233" s="38"/>
      <c r="D233" s="13"/>
      <c r="E233" s="13"/>
      <c r="F233" s="13"/>
      <c r="G233" s="13"/>
      <c r="H233" s="39"/>
    </row>
    <row r="234" spans="1:8" ht="14.85" customHeight="1">
      <c r="A234" s="5"/>
      <c r="B234" s="6">
        <v>70</v>
      </c>
      <c r="C234" s="5" t="s">
        <v>197</v>
      </c>
      <c r="D234" s="13"/>
      <c r="E234" s="13"/>
      <c r="F234" s="13"/>
      <c r="G234" s="13"/>
      <c r="H234" s="39"/>
    </row>
    <row r="235" spans="1:8" ht="14.85" customHeight="1">
      <c r="B235" s="83">
        <v>45</v>
      </c>
      <c r="C235" s="38" t="s">
        <v>20</v>
      </c>
      <c r="D235" s="13"/>
      <c r="E235" s="13"/>
      <c r="F235" s="39"/>
      <c r="G235" s="39"/>
      <c r="H235" s="13"/>
    </row>
    <row r="236" spans="1:8" s="117" customFormat="1" ht="14.85" customHeight="1">
      <c r="A236" s="5"/>
      <c r="B236" s="40" t="s">
        <v>117</v>
      </c>
      <c r="C236" s="38" t="s">
        <v>116</v>
      </c>
      <c r="D236" s="49">
        <v>841</v>
      </c>
      <c r="E236" s="48">
        <v>0</v>
      </c>
      <c r="F236" s="33">
        <v>841</v>
      </c>
      <c r="G236" s="33">
        <v>841</v>
      </c>
      <c r="H236" s="49">
        <v>487</v>
      </c>
    </row>
    <row r="237" spans="1:8" ht="14.85" customHeight="1">
      <c r="A237" s="5" t="s">
        <v>8</v>
      </c>
      <c r="B237" s="83">
        <v>45</v>
      </c>
      <c r="C237" s="38" t="s">
        <v>20</v>
      </c>
      <c r="D237" s="51">
        <f t="shared" ref="D237:G237" si="48">SUM(D236)</f>
        <v>841</v>
      </c>
      <c r="E237" s="50">
        <f t="shared" si="48"/>
        <v>0</v>
      </c>
      <c r="F237" s="51">
        <f t="shared" si="48"/>
        <v>841</v>
      </c>
      <c r="G237" s="51">
        <f t="shared" si="48"/>
        <v>841</v>
      </c>
      <c r="H237" s="51">
        <v>487</v>
      </c>
    </row>
    <row r="238" spans="1:8" ht="10.9" customHeight="1">
      <c r="A238" s="5"/>
      <c r="B238" s="40"/>
      <c r="C238" s="38"/>
      <c r="D238" s="13"/>
      <c r="E238" s="52"/>
      <c r="F238" s="39"/>
      <c r="G238" s="39"/>
      <c r="H238" s="13"/>
    </row>
    <row r="239" spans="1:8" ht="14.85" customHeight="1">
      <c r="A239" s="5"/>
      <c r="B239" s="83">
        <v>46</v>
      </c>
      <c r="C239" s="38" t="s">
        <v>24</v>
      </c>
      <c r="D239" s="13"/>
      <c r="E239" s="52"/>
      <c r="F239" s="39"/>
      <c r="G239" s="39"/>
      <c r="H239" s="13"/>
    </row>
    <row r="240" spans="1:8" ht="14.85" customHeight="1">
      <c r="A240" s="5"/>
      <c r="B240" s="40" t="s">
        <v>118</v>
      </c>
      <c r="C240" s="38" t="s">
        <v>116</v>
      </c>
      <c r="D240" s="46">
        <v>18</v>
      </c>
      <c r="E240" s="45">
        <v>0</v>
      </c>
      <c r="F240" s="86">
        <v>18</v>
      </c>
      <c r="G240" s="86">
        <v>18</v>
      </c>
      <c r="H240" s="46">
        <v>18</v>
      </c>
    </row>
    <row r="241" spans="1:8" ht="14.85" customHeight="1">
      <c r="A241" s="5" t="s">
        <v>8</v>
      </c>
      <c r="B241" s="83">
        <v>46</v>
      </c>
      <c r="C241" s="38" t="s">
        <v>24</v>
      </c>
      <c r="D241" s="86">
        <f t="shared" ref="D241:G241" si="49">SUM(D240:D240)</f>
        <v>18</v>
      </c>
      <c r="E241" s="85">
        <f t="shared" si="49"/>
        <v>0</v>
      </c>
      <c r="F241" s="86">
        <f t="shared" si="49"/>
        <v>18</v>
      </c>
      <c r="G241" s="86">
        <f t="shared" si="49"/>
        <v>18</v>
      </c>
      <c r="H241" s="86">
        <v>18</v>
      </c>
    </row>
    <row r="242" spans="1:8" ht="10.9" customHeight="1">
      <c r="B242" s="30"/>
      <c r="C242" s="31"/>
      <c r="D242" s="17"/>
      <c r="E242" s="77"/>
      <c r="F242" s="29"/>
      <c r="G242" s="29"/>
      <c r="H242" s="17"/>
    </row>
    <row r="243" spans="1:8" ht="14.85" customHeight="1">
      <c r="B243" s="83">
        <v>47</v>
      </c>
      <c r="C243" s="31" t="s">
        <v>28</v>
      </c>
      <c r="D243" s="17"/>
      <c r="E243" s="77"/>
      <c r="F243" s="29"/>
      <c r="G243" s="29"/>
      <c r="H243" s="17"/>
    </row>
    <row r="244" spans="1:8" s="117" customFormat="1" ht="14.85" customHeight="1">
      <c r="A244" s="15"/>
      <c r="B244" s="40" t="s">
        <v>119</v>
      </c>
      <c r="C244" s="38" t="s">
        <v>116</v>
      </c>
      <c r="D244" s="49">
        <v>823</v>
      </c>
      <c r="E244" s="48">
        <v>0</v>
      </c>
      <c r="F244" s="33">
        <v>823</v>
      </c>
      <c r="G244" s="33">
        <v>823</v>
      </c>
      <c r="H244" s="49">
        <v>701</v>
      </c>
    </row>
    <row r="245" spans="1:8" ht="14.85" customHeight="1">
      <c r="A245" s="5" t="s">
        <v>8</v>
      </c>
      <c r="B245" s="83">
        <v>47</v>
      </c>
      <c r="C245" s="38" t="s">
        <v>28</v>
      </c>
      <c r="D245" s="51">
        <f t="shared" ref="D245:G245" si="50">SUM(D244)</f>
        <v>823</v>
      </c>
      <c r="E245" s="50">
        <f t="shared" si="50"/>
        <v>0</v>
      </c>
      <c r="F245" s="51">
        <f t="shared" si="50"/>
        <v>823</v>
      </c>
      <c r="G245" s="51">
        <f t="shared" si="50"/>
        <v>823</v>
      </c>
      <c r="H245" s="51">
        <v>701</v>
      </c>
    </row>
    <row r="246" spans="1:8" ht="10.9" customHeight="1">
      <c r="A246" s="5"/>
      <c r="B246" s="83"/>
      <c r="C246" s="38"/>
      <c r="D246" s="13"/>
      <c r="E246" s="52"/>
      <c r="F246" s="39"/>
      <c r="G246" s="39"/>
      <c r="H246" s="13"/>
    </row>
    <row r="247" spans="1:8" ht="14.85" customHeight="1">
      <c r="B247" s="83">
        <v>48</v>
      </c>
      <c r="C247" s="31" t="s">
        <v>32</v>
      </c>
      <c r="D247" s="17"/>
      <c r="E247" s="17"/>
      <c r="F247" s="29"/>
      <c r="G247" s="29"/>
      <c r="H247" s="17"/>
    </row>
    <row r="248" spans="1:8" s="117" customFormat="1" ht="14.85" customHeight="1">
      <c r="A248" s="15"/>
      <c r="B248" s="30" t="s">
        <v>120</v>
      </c>
      <c r="C248" s="31" t="s">
        <v>116</v>
      </c>
      <c r="D248" s="49">
        <v>100</v>
      </c>
      <c r="E248" s="48">
        <v>0</v>
      </c>
      <c r="F248" s="33">
        <v>100</v>
      </c>
      <c r="G248" s="33">
        <v>100</v>
      </c>
      <c r="H248" s="48">
        <v>0</v>
      </c>
    </row>
    <row r="249" spans="1:8" ht="14.85" customHeight="1">
      <c r="A249" s="15" t="s">
        <v>8</v>
      </c>
      <c r="B249" s="83">
        <v>48</v>
      </c>
      <c r="C249" s="31" t="s">
        <v>32</v>
      </c>
      <c r="D249" s="51">
        <f t="shared" ref="D249:G249" si="51">SUM(D248)</f>
        <v>100</v>
      </c>
      <c r="E249" s="50">
        <f t="shared" si="51"/>
        <v>0</v>
      </c>
      <c r="F249" s="51">
        <f t="shared" si="51"/>
        <v>100</v>
      </c>
      <c r="G249" s="51">
        <f t="shared" si="51"/>
        <v>100</v>
      </c>
      <c r="H249" s="50">
        <v>0</v>
      </c>
    </row>
    <row r="250" spans="1:8" ht="10.9" customHeight="1">
      <c r="B250" s="83"/>
      <c r="C250" s="31"/>
      <c r="D250" s="59"/>
      <c r="E250" s="60"/>
      <c r="F250" s="59"/>
      <c r="G250" s="59"/>
      <c r="H250" s="59"/>
    </row>
    <row r="251" spans="1:8" ht="14.85" customHeight="1">
      <c r="A251" s="5"/>
      <c r="B251" s="83">
        <v>61</v>
      </c>
      <c r="C251" s="38" t="s">
        <v>112</v>
      </c>
      <c r="D251" s="39"/>
      <c r="E251" s="13"/>
      <c r="F251" s="13"/>
      <c r="G251" s="13"/>
      <c r="H251" s="13"/>
    </row>
    <row r="252" spans="1:8" ht="14.85" customHeight="1">
      <c r="A252" s="5"/>
      <c r="B252" s="40" t="s">
        <v>113</v>
      </c>
      <c r="C252" s="38" t="s">
        <v>15</v>
      </c>
      <c r="D252" s="41">
        <v>5095</v>
      </c>
      <c r="E252" s="42">
        <v>0</v>
      </c>
      <c r="F252" s="41">
        <v>7306</v>
      </c>
      <c r="G252" s="67">
        <v>7306</v>
      </c>
      <c r="H252" s="41">
        <v>7306</v>
      </c>
    </row>
    <row r="253" spans="1:8" s="117" customFormat="1" ht="14.85" customHeight="1">
      <c r="A253" s="5"/>
      <c r="B253" s="40" t="s">
        <v>114</v>
      </c>
      <c r="C253" s="38" t="s">
        <v>115</v>
      </c>
      <c r="D253" s="41">
        <v>2109</v>
      </c>
      <c r="E253" s="42">
        <v>0</v>
      </c>
      <c r="F253" s="67">
        <v>1929</v>
      </c>
      <c r="G253" s="67">
        <v>1929</v>
      </c>
      <c r="H253" s="41">
        <v>1568</v>
      </c>
    </row>
    <row r="254" spans="1:8" ht="14.85" customHeight="1">
      <c r="A254" s="5" t="s">
        <v>8</v>
      </c>
      <c r="B254" s="83">
        <v>61</v>
      </c>
      <c r="C254" s="38" t="s">
        <v>112</v>
      </c>
      <c r="D254" s="35">
        <f t="shared" ref="D254:G254" si="52">SUM(D251:D253)</f>
        <v>7204</v>
      </c>
      <c r="E254" s="34">
        <f t="shared" si="52"/>
        <v>0</v>
      </c>
      <c r="F254" s="35">
        <f t="shared" si="52"/>
        <v>9235</v>
      </c>
      <c r="G254" s="35">
        <f t="shared" si="52"/>
        <v>9235</v>
      </c>
      <c r="H254" s="35">
        <v>8874</v>
      </c>
    </row>
    <row r="255" spans="1:8" ht="14.85" customHeight="1">
      <c r="A255" s="43" t="s">
        <v>8</v>
      </c>
      <c r="B255" s="58">
        <v>70</v>
      </c>
      <c r="C255" s="43" t="s">
        <v>197</v>
      </c>
      <c r="D255" s="51">
        <f t="shared" ref="D255:G255" si="53">D249+D245+D241+D237+D254</f>
        <v>8986</v>
      </c>
      <c r="E255" s="50">
        <f t="shared" si="53"/>
        <v>0</v>
      </c>
      <c r="F255" s="51">
        <f t="shared" si="53"/>
        <v>11017</v>
      </c>
      <c r="G255" s="51">
        <f t="shared" si="53"/>
        <v>11017</v>
      </c>
      <c r="H255" s="51">
        <v>10080</v>
      </c>
    </row>
    <row r="256" spans="1:8" ht="3.6" customHeight="1">
      <c r="A256" s="5"/>
      <c r="B256" s="6"/>
      <c r="C256" s="5"/>
      <c r="D256" s="13"/>
      <c r="E256" s="41"/>
      <c r="F256" s="13"/>
      <c r="G256" s="13"/>
      <c r="H256" s="13"/>
    </row>
    <row r="257" spans="1:8" ht="13.15" customHeight="1">
      <c r="B257" s="16">
        <v>71</v>
      </c>
      <c r="C257" s="31" t="s">
        <v>121</v>
      </c>
      <c r="D257" s="29"/>
      <c r="E257" s="29"/>
      <c r="F257" s="29"/>
      <c r="G257" s="29"/>
      <c r="H257" s="29"/>
    </row>
    <row r="258" spans="1:8" ht="13.15" customHeight="1">
      <c r="A258" s="5"/>
      <c r="B258" s="6">
        <v>44</v>
      </c>
      <c r="C258" s="38" t="s">
        <v>13</v>
      </c>
      <c r="D258" s="39"/>
      <c r="E258" s="39"/>
      <c r="F258" s="39"/>
      <c r="G258" s="39"/>
      <c r="H258" s="39"/>
    </row>
    <row r="259" spans="1:8" s="117" customFormat="1" ht="13.15" customHeight="1">
      <c r="A259" s="5"/>
      <c r="B259" s="40" t="s">
        <v>123</v>
      </c>
      <c r="C259" s="38" t="s">
        <v>124</v>
      </c>
      <c r="D259" s="67">
        <v>369</v>
      </c>
      <c r="E259" s="42">
        <v>0</v>
      </c>
      <c r="F259" s="67">
        <v>330</v>
      </c>
      <c r="G259" s="67">
        <v>330</v>
      </c>
      <c r="H259" s="41">
        <v>91</v>
      </c>
    </row>
    <row r="260" spans="1:8" ht="13.15" customHeight="1">
      <c r="A260" s="5" t="s">
        <v>8</v>
      </c>
      <c r="B260" s="6">
        <v>44</v>
      </c>
      <c r="C260" s="38" t="s">
        <v>13</v>
      </c>
      <c r="D260" s="35">
        <f t="shared" ref="D260:G260" si="54">SUM(D259:D259)</f>
        <v>369</v>
      </c>
      <c r="E260" s="34">
        <f t="shared" si="54"/>
        <v>0</v>
      </c>
      <c r="F260" s="35">
        <f t="shared" si="54"/>
        <v>330</v>
      </c>
      <c r="G260" s="35">
        <f t="shared" si="54"/>
        <v>330</v>
      </c>
      <c r="H260" s="35">
        <v>91</v>
      </c>
    </row>
    <row r="261" spans="1:8">
      <c r="A261" s="5"/>
      <c r="B261" s="40"/>
      <c r="C261" s="38"/>
      <c r="D261" s="13"/>
      <c r="E261" s="13"/>
      <c r="F261" s="39"/>
      <c r="G261" s="39"/>
      <c r="H261" s="89"/>
    </row>
    <row r="262" spans="1:8" ht="13.15" customHeight="1">
      <c r="A262" s="5"/>
      <c r="B262" s="6">
        <v>45</v>
      </c>
      <c r="C262" s="38" t="s">
        <v>20</v>
      </c>
      <c r="D262" s="13"/>
      <c r="E262" s="13"/>
      <c r="F262" s="39"/>
      <c r="G262" s="39"/>
      <c r="H262" s="13"/>
    </row>
    <row r="263" spans="1:8" s="117" customFormat="1" ht="13.15" customHeight="1">
      <c r="A263" s="5"/>
      <c r="B263" s="40" t="s">
        <v>125</v>
      </c>
      <c r="C263" s="38" t="s">
        <v>122</v>
      </c>
      <c r="D263" s="41">
        <v>3008</v>
      </c>
      <c r="E263" s="42">
        <v>0</v>
      </c>
      <c r="F263" s="67">
        <v>3076</v>
      </c>
      <c r="G263" s="67">
        <v>3076</v>
      </c>
      <c r="H263" s="41">
        <v>1762</v>
      </c>
    </row>
    <row r="264" spans="1:8" ht="13.15" customHeight="1">
      <c r="A264" s="5" t="s">
        <v>8</v>
      </c>
      <c r="B264" s="6">
        <v>45</v>
      </c>
      <c r="C264" s="38" t="s">
        <v>20</v>
      </c>
      <c r="D264" s="35">
        <f t="shared" ref="D264:G264" si="55">SUM(D263:D263)</f>
        <v>3008</v>
      </c>
      <c r="E264" s="34">
        <f t="shared" si="55"/>
        <v>0</v>
      </c>
      <c r="F264" s="35">
        <f t="shared" si="55"/>
        <v>3076</v>
      </c>
      <c r="G264" s="35">
        <f t="shared" si="55"/>
        <v>3076</v>
      </c>
      <c r="H264" s="35">
        <v>1762</v>
      </c>
    </row>
    <row r="265" spans="1:8" ht="7.9" customHeight="1">
      <c r="A265" s="5"/>
      <c r="B265" s="40"/>
      <c r="C265" s="38"/>
      <c r="D265" s="13"/>
      <c r="E265" s="52"/>
      <c r="F265" s="39"/>
      <c r="G265" s="39"/>
      <c r="H265" s="13"/>
    </row>
    <row r="266" spans="1:8" ht="13.15" customHeight="1">
      <c r="A266" s="5"/>
      <c r="B266" s="6">
        <v>46</v>
      </c>
      <c r="C266" s="38" t="s">
        <v>24</v>
      </c>
      <c r="D266" s="13"/>
      <c r="E266" s="52"/>
      <c r="F266" s="39"/>
      <c r="G266" s="39"/>
      <c r="H266" s="13"/>
    </row>
    <row r="267" spans="1:8" ht="13.15" customHeight="1">
      <c r="A267" s="5"/>
      <c r="B267" s="40" t="s">
        <v>126</v>
      </c>
      <c r="C267" s="38" t="s">
        <v>122</v>
      </c>
      <c r="D267" s="46">
        <v>720</v>
      </c>
      <c r="E267" s="45">
        <v>0</v>
      </c>
      <c r="F267" s="86">
        <v>754</v>
      </c>
      <c r="G267" s="86">
        <v>754</v>
      </c>
      <c r="H267" s="46">
        <v>754</v>
      </c>
    </row>
    <row r="268" spans="1:8" ht="13.15" customHeight="1">
      <c r="A268" s="5" t="s">
        <v>8</v>
      </c>
      <c r="B268" s="6">
        <v>46</v>
      </c>
      <c r="C268" s="38" t="s">
        <v>24</v>
      </c>
      <c r="D268" s="46">
        <f t="shared" ref="D268:G268" si="56">SUM(D267:D267)</f>
        <v>720</v>
      </c>
      <c r="E268" s="45">
        <f t="shared" si="56"/>
        <v>0</v>
      </c>
      <c r="F268" s="46">
        <f t="shared" si="56"/>
        <v>754</v>
      </c>
      <c r="G268" s="46">
        <f t="shared" si="56"/>
        <v>754</v>
      </c>
      <c r="H268" s="46">
        <v>754</v>
      </c>
    </row>
    <row r="269" spans="1:8" ht="10.15" customHeight="1">
      <c r="A269" s="5"/>
      <c r="B269" s="40"/>
      <c r="C269" s="38"/>
      <c r="D269" s="13"/>
      <c r="E269" s="52"/>
      <c r="F269" s="39"/>
      <c r="G269" s="39"/>
      <c r="H269" s="13"/>
    </row>
    <row r="270" spans="1:8" ht="14.1" customHeight="1">
      <c r="A270" s="5"/>
      <c r="B270" s="6">
        <v>47</v>
      </c>
      <c r="C270" s="38" t="s">
        <v>28</v>
      </c>
      <c r="D270" s="13"/>
      <c r="E270" s="52"/>
      <c r="F270" s="39"/>
      <c r="G270" s="39"/>
      <c r="H270" s="13"/>
    </row>
    <row r="271" spans="1:8" ht="14.1" customHeight="1">
      <c r="A271" s="5"/>
      <c r="B271" s="40" t="s">
        <v>127</v>
      </c>
      <c r="C271" s="38" t="s">
        <v>128</v>
      </c>
      <c r="D271" s="45">
        <v>0</v>
      </c>
      <c r="E271" s="45">
        <v>0</v>
      </c>
      <c r="F271" s="86">
        <v>181</v>
      </c>
      <c r="G271" s="86">
        <v>181</v>
      </c>
      <c r="H271" s="46">
        <v>181</v>
      </c>
    </row>
    <row r="272" spans="1:8" ht="14.1" customHeight="1">
      <c r="A272" s="5" t="s">
        <v>8</v>
      </c>
      <c r="B272" s="6">
        <v>47</v>
      </c>
      <c r="C272" s="38" t="s">
        <v>28</v>
      </c>
      <c r="D272" s="85">
        <f t="shared" ref="D272:G272" si="57">D271</f>
        <v>0</v>
      </c>
      <c r="E272" s="85">
        <f t="shared" si="57"/>
        <v>0</v>
      </c>
      <c r="F272" s="86">
        <f t="shared" si="57"/>
        <v>181</v>
      </c>
      <c r="G272" s="86">
        <f t="shared" si="57"/>
        <v>181</v>
      </c>
      <c r="H272" s="86">
        <v>181</v>
      </c>
    </row>
    <row r="273" spans="1:8" ht="9" customHeight="1">
      <c r="A273" s="5"/>
      <c r="B273" s="40"/>
      <c r="C273" s="38"/>
      <c r="D273" s="13"/>
      <c r="E273" s="52"/>
      <c r="F273" s="39"/>
      <c r="G273" s="39"/>
      <c r="H273" s="13"/>
    </row>
    <row r="274" spans="1:8" ht="14.1" customHeight="1">
      <c r="A274" s="5"/>
      <c r="B274" s="6">
        <v>48</v>
      </c>
      <c r="C274" s="38" t="s">
        <v>32</v>
      </c>
      <c r="D274" s="13"/>
      <c r="E274" s="52"/>
      <c r="F274" s="39"/>
      <c r="G274" s="39"/>
      <c r="H274" s="13"/>
    </row>
    <row r="275" spans="1:8" ht="14.1" customHeight="1">
      <c r="A275" s="5"/>
      <c r="B275" s="40" t="s">
        <v>129</v>
      </c>
      <c r="C275" s="38" t="s">
        <v>122</v>
      </c>
      <c r="D275" s="41">
        <v>167</v>
      </c>
      <c r="E275" s="42">
        <v>0</v>
      </c>
      <c r="F275" s="67">
        <v>181</v>
      </c>
      <c r="G275" s="67">
        <v>181</v>
      </c>
      <c r="H275" s="41">
        <v>181</v>
      </c>
    </row>
    <row r="276" spans="1:8" ht="14.1" customHeight="1">
      <c r="A276" s="15" t="s">
        <v>8</v>
      </c>
      <c r="B276" s="16">
        <v>48</v>
      </c>
      <c r="C276" s="38" t="s">
        <v>32</v>
      </c>
      <c r="D276" s="51">
        <f t="shared" ref="D276:G276" si="58">SUM(D275:D275)</f>
        <v>167</v>
      </c>
      <c r="E276" s="50">
        <f t="shared" si="58"/>
        <v>0</v>
      </c>
      <c r="F276" s="51">
        <f t="shared" si="58"/>
        <v>181</v>
      </c>
      <c r="G276" s="51">
        <f t="shared" si="58"/>
        <v>181</v>
      </c>
      <c r="H276" s="51">
        <v>181</v>
      </c>
    </row>
    <row r="277" spans="1:8" ht="14.1" customHeight="1">
      <c r="A277" s="5" t="s">
        <v>8</v>
      </c>
      <c r="B277" s="6">
        <v>71</v>
      </c>
      <c r="C277" s="38" t="s">
        <v>121</v>
      </c>
      <c r="D277" s="51">
        <f t="shared" ref="D277:G277" si="59">D276+D272+D268+D264+D260</f>
        <v>4264</v>
      </c>
      <c r="E277" s="50">
        <f t="shared" si="59"/>
        <v>0</v>
      </c>
      <c r="F277" s="51">
        <f t="shared" si="59"/>
        <v>4522</v>
      </c>
      <c r="G277" s="51">
        <f t="shared" si="59"/>
        <v>4522</v>
      </c>
      <c r="H277" s="51">
        <v>2969</v>
      </c>
    </row>
    <row r="278" spans="1:8" ht="14.1" customHeight="1">
      <c r="A278" s="5" t="s">
        <v>8</v>
      </c>
      <c r="B278" s="64">
        <v>1.1020000000000001</v>
      </c>
      <c r="C278" s="56" t="s">
        <v>98</v>
      </c>
      <c r="D278" s="51">
        <f t="shared" ref="D278:G278" si="60">D255+D277+D232</f>
        <v>13250</v>
      </c>
      <c r="E278" s="51">
        <f t="shared" si="60"/>
        <v>27880</v>
      </c>
      <c r="F278" s="51">
        <f t="shared" si="60"/>
        <v>46429</v>
      </c>
      <c r="G278" s="51">
        <f t="shared" si="60"/>
        <v>46739</v>
      </c>
      <c r="H278" s="51">
        <v>43939</v>
      </c>
    </row>
    <row r="279" spans="1:8">
      <c r="B279" s="26"/>
      <c r="C279" s="27"/>
      <c r="D279" s="13"/>
      <c r="E279" s="13"/>
      <c r="F279" s="13"/>
      <c r="G279" s="13"/>
      <c r="H279" s="13"/>
    </row>
    <row r="280" spans="1:8" ht="14.1" customHeight="1">
      <c r="B280" s="87">
        <v>1.105</v>
      </c>
      <c r="C280" s="27" t="s">
        <v>130</v>
      </c>
      <c r="D280" s="29"/>
      <c r="E280" s="29"/>
      <c r="F280" s="29"/>
      <c r="G280" s="29"/>
      <c r="H280" s="29"/>
    </row>
    <row r="281" spans="1:8" ht="25.5">
      <c r="A281" s="5"/>
      <c r="B281" s="70">
        <v>8</v>
      </c>
      <c r="C281" s="38" t="s">
        <v>230</v>
      </c>
      <c r="D281" s="42"/>
      <c r="E281" s="42"/>
      <c r="F281" s="41"/>
      <c r="G281" s="42"/>
      <c r="H281" s="42"/>
    </row>
    <row r="282" spans="1:8" ht="14.1" customHeight="1">
      <c r="A282" s="5"/>
      <c r="B282" s="6" t="s">
        <v>227</v>
      </c>
      <c r="C282" s="38" t="s">
        <v>241</v>
      </c>
      <c r="D282" s="41">
        <v>16980</v>
      </c>
      <c r="E282" s="42">
        <v>0</v>
      </c>
      <c r="F282" s="42">
        <v>0</v>
      </c>
      <c r="G282" s="42">
        <v>0</v>
      </c>
      <c r="H282" s="42">
        <v>0</v>
      </c>
    </row>
    <row r="283" spans="1:8" ht="14.1" customHeight="1">
      <c r="A283" s="5"/>
      <c r="B283" s="6" t="s">
        <v>249</v>
      </c>
      <c r="C283" s="38" t="s">
        <v>229</v>
      </c>
      <c r="D283" s="42">
        <v>0</v>
      </c>
      <c r="E283" s="42">
        <v>0</v>
      </c>
      <c r="F283" s="41">
        <v>30000</v>
      </c>
      <c r="G283" s="41">
        <v>30000</v>
      </c>
      <c r="H283" s="42">
        <v>0</v>
      </c>
    </row>
    <row r="284" spans="1:8" ht="25.5">
      <c r="A284" s="5" t="s">
        <v>8</v>
      </c>
      <c r="B284" s="70">
        <v>8</v>
      </c>
      <c r="C284" s="38" t="s">
        <v>230</v>
      </c>
      <c r="D284" s="51">
        <f t="shared" ref="D284:G284" si="61">SUM(D282:D283)</f>
        <v>16980</v>
      </c>
      <c r="E284" s="50">
        <f t="shared" si="61"/>
        <v>0</v>
      </c>
      <c r="F284" s="51">
        <f t="shared" si="61"/>
        <v>30000</v>
      </c>
      <c r="G284" s="51">
        <f t="shared" si="61"/>
        <v>30000</v>
      </c>
      <c r="H284" s="50">
        <v>0</v>
      </c>
    </row>
    <row r="285" spans="1:8">
      <c r="B285" s="87"/>
      <c r="C285" s="27"/>
      <c r="D285" s="29"/>
      <c r="E285" s="29"/>
      <c r="F285" s="29"/>
      <c r="G285" s="29"/>
      <c r="H285" s="29"/>
    </row>
    <row r="286" spans="1:8" ht="13.15" customHeight="1">
      <c r="B286" s="6">
        <v>73</v>
      </c>
      <c r="C286" s="31" t="s">
        <v>131</v>
      </c>
      <c r="D286" s="29"/>
      <c r="E286" s="29"/>
      <c r="F286" s="29"/>
      <c r="G286" s="29"/>
      <c r="H286" s="29"/>
    </row>
    <row r="287" spans="1:8" ht="13.15" customHeight="1">
      <c r="A287" s="5"/>
      <c r="B287" s="6">
        <v>45</v>
      </c>
      <c r="C287" s="38" t="s">
        <v>20</v>
      </c>
      <c r="D287" s="39"/>
      <c r="E287" s="39"/>
      <c r="F287" s="39"/>
      <c r="G287" s="39"/>
      <c r="H287" s="39"/>
    </row>
    <row r="288" spans="1:8" ht="13.15" customHeight="1">
      <c r="A288" s="5"/>
      <c r="B288" s="40" t="s">
        <v>132</v>
      </c>
      <c r="C288" s="38" t="s">
        <v>15</v>
      </c>
      <c r="D288" s="66">
        <v>0</v>
      </c>
      <c r="E288" s="41">
        <v>10011</v>
      </c>
      <c r="F288" s="41">
        <v>11079</v>
      </c>
      <c r="G288" s="41">
        <v>11079</v>
      </c>
      <c r="H288" s="41">
        <v>11079</v>
      </c>
    </row>
    <row r="289" spans="1:8" s="117" customFormat="1" ht="13.15" customHeight="1">
      <c r="A289" s="5"/>
      <c r="B289" s="40" t="s">
        <v>246</v>
      </c>
      <c r="C289" s="38" t="s">
        <v>44</v>
      </c>
      <c r="D289" s="66">
        <v>0</v>
      </c>
      <c r="E289" s="42">
        <v>0</v>
      </c>
      <c r="F289" s="41">
        <v>1443</v>
      </c>
      <c r="G289" s="41">
        <v>1443</v>
      </c>
      <c r="H289" s="41">
        <v>896</v>
      </c>
    </row>
    <row r="290" spans="1:8" ht="13.15" customHeight="1">
      <c r="A290" s="5"/>
      <c r="B290" s="40" t="s">
        <v>133</v>
      </c>
      <c r="C290" s="38" t="s">
        <v>17</v>
      </c>
      <c r="D290" s="66">
        <v>0</v>
      </c>
      <c r="E290" s="73">
        <v>65</v>
      </c>
      <c r="F290" s="41">
        <v>65</v>
      </c>
      <c r="G290" s="41">
        <v>65</v>
      </c>
      <c r="H290" s="41">
        <v>65</v>
      </c>
    </row>
    <row r="291" spans="1:8" ht="13.15" customHeight="1">
      <c r="A291" s="5"/>
      <c r="B291" s="40" t="s">
        <v>134</v>
      </c>
      <c r="C291" s="38" t="s">
        <v>19</v>
      </c>
      <c r="D291" s="66">
        <v>0</v>
      </c>
      <c r="E291" s="41">
        <v>145</v>
      </c>
      <c r="F291" s="41">
        <v>165</v>
      </c>
      <c r="G291" s="41">
        <v>165</v>
      </c>
      <c r="H291" s="41">
        <v>165</v>
      </c>
    </row>
    <row r="292" spans="1:8" ht="13.15" customHeight="1">
      <c r="A292" s="43"/>
      <c r="B292" s="122" t="s">
        <v>135</v>
      </c>
      <c r="C292" s="44" t="s">
        <v>198</v>
      </c>
      <c r="D292" s="45">
        <v>0</v>
      </c>
      <c r="E292" s="46">
        <v>3173</v>
      </c>
      <c r="F292" s="46">
        <v>1732</v>
      </c>
      <c r="G292" s="46">
        <v>1732</v>
      </c>
      <c r="H292" s="46">
        <v>1732</v>
      </c>
    </row>
    <row r="293" spans="1:8" ht="13.15" customHeight="1">
      <c r="A293" s="5" t="s">
        <v>8</v>
      </c>
      <c r="B293" s="6">
        <v>73</v>
      </c>
      <c r="C293" s="38" t="s">
        <v>131</v>
      </c>
      <c r="D293" s="45">
        <f t="shared" ref="D293:G293" si="62">SUM(D288:D292)</f>
        <v>0</v>
      </c>
      <c r="E293" s="46">
        <f t="shared" si="62"/>
        <v>13394</v>
      </c>
      <c r="F293" s="46">
        <f t="shared" si="62"/>
        <v>14484</v>
      </c>
      <c r="G293" s="46">
        <f t="shared" si="62"/>
        <v>14484</v>
      </c>
      <c r="H293" s="46">
        <v>13937</v>
      </c>
    </row>
    <row r="294" spans="1:8" ht="13.15" customHeight="1">
      <c r="A294" s="5" t="s">
        <v>8</v>
      </c>
      <c r="B294" s="64">
        <v>1.105</v>
      </c>
      <c r="C294" s="56" t="s">
        <v>130</v>
      </c>
      <c r="D294" s="46">
        <f t="shared" ref="D294:G294" si="63">D293+D284</f>
        <v>16980</v>
      </c>
      <c r="E294" s="46">
        <f t="shared" si="63"/>
        <v>13394</v>
      </c>
      <c r="F294" s="46">
        <f t="shared" si="63"/>
        <v>44484</v>
      </c>
      <c r="G294" s="46">
        <f t="shared" si="63"/>
        <v>44484</v>
      </c>
      <c r="H294" s="46">
        <v>13937</v>
      </c>
    </row>
    <row r="295" spans="1:8">
      <c r="A295" s="5"/>
      <c r="B295" s="69"/>
      <c r="C295" s="56"/>
      <c r="D295" s="13"/>
      <c r="E295" s="13"/>
      <c r="F295" s="13"/>
      <c r="G295" s="13"/>
      <c r="H295" s="13"/>
    </row>
    <row r="296" spans="1:8" ht="14.45" customHeight="1">
      <c r="A296" s="5"/>
      <c r="B296" s="64">
        <v>1.8</v>
      </c>
      <c r="C296" s="56" t="s">
        <v>42</v>
      </c>
      <c r="D296" s="29"/>
      <c r="E296" s="29"/>
      <c r="F296" s="29"/>
      <c r="G296" s="29"/>
      <c r="H296" s="29"/>
    </row>
    <row r="297" spans="1:8" ht="14.45" customHeight="1">
      <c r="A297" s="5"/>
      <c r="B297" s="6">
        <v>44</v>
      </c>
      <c r="C297" s="38" t="s">
        <v>13</v>
      </c>
      <c r="D297" s="39"/>
      <c r="E297" s="39"/>
      <c r="F297" s="39"/>
      <c r="G297" s="39"/>
      <c r="H297" s="39"/>
    </row>
    <row r="298" spans="1:8" s="117" customFormat="1" ht="14.45" customHeight="1">
      <c r="A298" s="5"/>
      <c r="B298" s="40" t="s">
        <v>137</v>
      </c>
      <c r="C298" s="38" t="s">
        <v>53</v>
      </c>
      <c r="D298" s="41">
        <v>2873</v>
      </c>
      <c r="E298" s="66">
        <v>0</v>
      </c>
      <c r="F298" s="41">
        <v>2895</v>
      </c>
      <c r="G298" s="41">
        <v>10178</v>
      </c>
      <c r="H298" s="41">
        <v>2322</v>
      </c>
    </row>
    <row r="299" spans="1:8" ht="14.45" customHeight="1">
      <c r="A299" s="5" t="s">
        <v>8</v>
      </c>
      <c r="B299" s="64">
        <v>1.8</v>
      </c>
      <c r="C299" s="56" t="s">
        <v>42</v>
      </c>
      <c r="D299" s="51">
        <f t="shared" ref="D299:G299" si="64">SUM(D298,D297:D297)</f>
        <v>2873</v>
      </c>
      <c r="E299" s="50">
        <f t="shared" si="64"/>
        <v>0</v>
      </c>
      <c r="F299" s="51">
        <f t="shared" si="64"/>
        <v>2895</v>
      </c>
      <c r="G299" s="51">
        <f t="shared" si="64"/>
        <v>10178</v>
      </c>
      <c r="H299" s="51">
        <v>2322</v>
      </c>
    </row>
    <row r="300" spans="1:8" ht="14.45" customHeight="1">
      <c r="A300" s="5" t="s">
        <v>8</v>
      </c>
      <c r="B300" s="70">
        <v>1</v>
      </c>
      <c r="C300" s="38" t="s">
        <v>191</v>
      </c>
      <c r="D300" s="51">
        <f t="shared" ref="D300:G300" si="65">D299+D294+D278+D205+D169+D163+D148+D134</f>
        <v>342141</v>
      </c>
      <c r="E300" s="51">
        <f t="shared" si="65"/>
        <v>270254</v>
      </c>
      <c r="F300" s="51">
        <f t="shared" si="65"/>
        <v>854551</v>
      </c>
      <c r="G300" s="51">
        <f t="shared" si="65"/>
        <v>855674</v>
      </c>
      <c r="H300" s="51">
        <v>1054691</v>
      </c>
    </row>
    <row r="301" spans="1:8">
      <c r="A301" s="5"/>
      <c r="B301" s="70"/>
      <c r="C301" s="38"/>
      <c r="D301" s="23"/>
      <c r="E301" s="23"/>
      <c r="F301" s="13"/>
      <c r="G301" s="13"/>
      <c r="H301" s="13"/>
    </row>
    <row r="302" spans="1:8" ht="14.45" customHeight="1">
      <c r="A302" s="5"/>
      <c r="B302" s="70">
        <v>2</v>
      </c>
      <c r="C302" s="38" t="s">
        <v>199</v>
      </c>
      <c r="D302" s="29"/>
      <c r="E302" s="29"/>
      <c r="F302" s="29"/>
      <c r="G302" s="29"/>
      <c r="H302" s="29"/>
    </row>
    <row r="303" spans="1:8" ht="14.45" customHeight="1">
      <c r="A303" s="5"/>
      <c r="B303" s="64">
        <v>2.11</v>
      </c>
      <c r="C303" s="56" t="s">
        <v>138</v>
      </c>
      <c r="D303" s="39"/>
      <c r="E303" s="39"/>
      <c r="F303" s="39"/>
      <c r="G303" s="39"/>
      <c r="H303" s="39"/>
    </row>
    <row r="304" spans="1:8" ht="14.45" customHeight="1">
      <c r="A304" s="5"/>
      <c r="B304" s="90">
        <v>0.38</v>
      </c>
      <c r="C304" s="38" t="s">
        <v>139</v>
      </c>
      <c r="D304" s="39"/>
      <c r="E304" s="39"/>
      <c r="F304" s="39"/>
      <c r="G304" s="39"/>
      <c r="H304" s="39"/>
    </row>
    <row r="305" spans="1:8" ht="14.45" customHeight="1">
      <c r="A305" s="5"/>
      <c r="B305" s="40" t="s">
        <v>140</v>
      </c>
      <c r="C305" s="38" t="s">
        <v>15</v>
      </c>
      <c r="D305" s="66">
        <v>0</v>
      </c>
      <c r="E305" s="41">
        <v>7401</v>
      </c>
      <c r="F305" s="67">
        <v>8124</v>
      </c>
      <c r="G305" s="67">
        <v>8124</v>
      </c>
      <c r="H305" s="41">
        <v>8124</v>
      </c>
    </row>
    <row r="306" spans="1:8" ht="14.45" customHeight="1">
      <c r="A306" s="5"/>
      <c r="B306" s="40" t="s">
        <v>141</v>
      </c>
      <c r="C306" s="38" t="s">
        <v>17</v>
      </c>
      <c r="D306" s="66">
        <v>0</v>
      </c>
      <c r="E306" s="41">
        <v>50</v>
      </c>
      <c r="F306" s="67">
        <v>50</v>
      </c>
      <c r="G306" s="67">
        <v>100</v>
      </c>
      <c r="H306" s="41">
        <v>50</v>
      </c>
    </row>
    <row r="307" spans="1:8" ht="14.45" customHeight="1">
      <c r="A307" s="5"/>
      <c r="B307" s="40" t="s">
        <v>142</v>
      </c>
      <c r="C307" s="38" t="s">
        <v>19</v>
      </c>
      <c r="D307" s="67">
        <v>100</v>
      </c>
      <c r="E307" s="41">
        <v>88</v>
      </c>
      <c r="F307" s="67">
        <v>230</v>
      </c>
      <c r="G307" s="67">
        <v>280</v>
      </c>
      <c r="H307" s="41">
        <v>230</v>
      </c>
    </row>
    <row r="308" spans="1:8" ht="14.45" customHeight="1">
      <c r="A308" s="5" t="s">
        <v>8</v>
      </c>
      <c r="B308" s="90">
        <v>0.38</v>
      </c>
      <c r="C308" s="38" t="s">
        <v>139</v>
      </c>
      <c r="D308" s="51">
        <f t="shared" ref="D308:G308" si="66">SUM(D304:D307)</f>
        <v>100</v>
      </c>
      <c r="E308" s="51">
        <f t="shared" si="66"/>
        <v>7539</v>
      </c>
      <c r="F308" s="51">
        <f t="shared" si="66"/>
        <v>8404</v>
      </c>
      <c r="G308" s="51">
        <f t="shared" si="66"/>
        <v>8504</v>
      </c>
      <c r="H308" s="51">
        <v>8404</v>
      </c>
    </row>
    <row r="309" spans="1:8">
      <c r="A309" s="5"/>
      <c r="B309" s="90"/>
      <c r="C309" s="38"/>
      <c r="D309" s="13"/>
      <c r="E309" s="13"/>
      <c r="F309" s="13"/>
      <c r="G309" s="13"/>
      <c r="H309" s="13"/>
    </row>
    <row r="310" spans="1:8" ht="14.45" customHeight="1">
      <c r="A310" s="5"/>
      <c r="B310" s="91">
        <v>0.45</v>
      </c>
      <c r="C310" s="38" t="s">
        <v>20</v>
      </c>
      <c r="D310" s="13"/>
      <c r="E310" s="13"/>
      <c r="F310" s="13"/>
      <c r="G310" s="13"/>
      <c r="H310" s="13"/>
    </row>
    <row r="311" spans="1:8" ht="14.45" customHeight="1">
      <c r="A311" s="5"/>
      <c r="B311" s="40" t="s">
        <v>54</v>
      </c>
      <c r="C311" s="38" t="s">
        <v>15</v>
      </c>
      <c r="D311" s="41">
        <v>12404</v>
      </c>
      <c r="E311" s="41">
        <v>7883</v>
      </c>
      <c r="F311" s="41">
        <v>22214</v>
      </c>
      <c r="G311" s="41">
        <v>22214</v>
      </c>
      <c r="H311" s="41">
        <v>22214</v>
      </c>
    </row>
    <row r="312" spans="1:8" ht="14.45" customHeight="1">
      <c r="A312" s="5"/>
      <c r="B312" s="40" t="s">
        <v>55</v>
      </c>
      <c r="C312" s="38" t="s">
        <v>17</v>
      </c>
      <c r="D312" s="33">
        <v>50</v>
      </c>
      <c r="E312" s="49">
        <v>50</v>
      </c>
      <c r="F312" s="41">
        <v>100</v>
      </c>
      <c r="G312" s="41">
        <v>150</v>
      </c>
      <c r="H312" s="41">
        <v>100</v>
      </c>
    </row>
    <row r="313" spans="1:8" ht="14.45" customHeight="1">
      <c r="A313" s="5"/>
      <c r="B313" s="40" t="s">
        <v>56</v>
      </c>
      <c r="C313" s="38" t="s">
        <v>19</v>
      </c>
      <c r="D313" s="41">
        <v>50</v>
      </c>
      <c r="E313" s="49">
        <v>50</v>
      </c>
      <c r="F313" s="41">
        <v>100</v>
      </c>
      <c r="G313" s="41">
        <v>150</v>
      </c>
      <c r="H313" s="41">
        <v>100</v>
      </c>
    </row>
    <row r="314" spans="1:8" s="117" customFormat="1" ht="15" customHeight="1">
      <c r="A314" s="5"/>
      <c r="B314" s="40" t="s">
        <v>143</v>
      </c>
      <c r="C314" s="38" t="s">
        <v>144</v>
      </c>
      <c r="D314" s="46">
        <v>1514</v>
      </c>
      <c r="E314" s="45">
        <v>0</v>
      </c>
      <c r="F314" s="86">
        <v>1542</v>
      </c>
      <c r="G314" s="86">
        <v>1542</v>
      </c>
      <c r="H314" s="46">
        <v>484</v>
      </c>
    </row>
    <row r="315" spans="1:8" ht="13.5" customHeight="1">
      <c r="A315" s="5" t="s">
        <v>8</v>
      </c>
      <c r="B315" s="90">
        <v>0.45</v>
      </c>
      <c r="C315" s="38" t="s">
        <v>20</v>
      </c>
      <c r="D315" s="86">
        <f t="shared" ref="D315:G315" si="67">SUM(D311:D314)</f>
        <v>14018</v>
      </c>
      <c r="E315" s="86">
        <f t="shared" si="67"/>
        <v>7983</v>
      </c>
      <c r="F315" s="86">
        <f t="shared" si="67"/>
        <v>23956</v>
      </c>
      <c r="G315" s="86">
        <f t="shared" si="67"/>
        <v>24056</v>
      </c>
      <c r="H315" s="86">
        <v>22898</v>
      </c>
    </row>
    <row r="316" spans="1:8">
      <c r="A316" s="5"/>
      <c r="B316" s="30"/>
      <c r="C316" s="31"/>
      <c r="D316" s="13"/>
      <c r="E316" s="13"/>
      <c r="F316" s="13"/>
      <c r="G316" s="13"/>
      <c r="H316" s="13"/>
    </row>
    <row r="317" spans="1:8" ht="14.45" customHeight="1">
      <c r="A317" s="5"/>
      <c r="B317" s="90">
        <v>0.46</v>
      </c>
      <c r="C317" s="38" t="s">
        <v>24</v>
      </c>
      <c r="D317" s="13"/>
      <c r="E317" s="13"/>
      <c r="F317" s="13"/>
      <c r="G317" s="13"/>
      <c r="H317" s="13"/>
    </row>
    <row r="318" spans="1:8" ht="14.45" customHeight="1">
      <c r="A318" s="5"/>
      <c r="B318" s="40" t="s">
        <v>58</v>
      </c>
      <c r="C318" s="38" t="s">
        <v>15</v>
      </c>
      <c r="D318" s="41">
        <v>9055</v>
      </c>
      <c r="E318" s="42">
        <v>0</v>
      </c>
      <c r="F318" s="41">
        <v>9467</v>
      </c>
      <c r="G318" s="41">
        <v>9467</v>
      </c>
      <c r="H318" s="41">
        <v>9467</v>
      </c>
    </row>
    <row r="319" spans="1:8" ht="14.45" customHeight="1">
      <c r="A319" s="5"/>
      <c r="B319" s="40" t="s">
        <v>59</v>
      </c>
      <c r="C319" s="38" t="s">
        <v>17</v>
      </c>
      <c r="D319" s="41">
        <v>50</v>
      </c>
      <c r="E319" s="41">
        <v>44</v>
      </c>
      <c r="F319" s="41">
        <v>100</v>
      </c>
      <c r="G319" s="41">
        <v>150</v>
      </c>
      <c r="H319" s="41">
        <v>100</v>
      </c>
    </row>
    <row r="320" spans="1:8" ht="14.45" customHeight="1">
      <c r="A320" s="5"/>
      <c r="B320" s="40" t="s">
        <v>60</v>
      </c>
      <c r="C320" s="38" t="s">
        <v>19</v>
      </c>
      <c r="D320" s="41">
        <v>50</v>
      </c>
      <c r="E320" s="41">
        <v>50</v>
      </c>
      <c r="F320" s="41">
        <v>100</v>
      </c>
      <c r="G320" s="41">
        <v>150</v>
      </c>
      <c r="H320" s="41">
        <v>100</v>
      </c>
    </row>
    <row r="321" spans="1:8" s="117" customFormat="1">
      <c r="A321" s="5"/>
      <c r="B321" s="40" t="s">
        <v>145</v>
      </c>
      <c r="C321" s="38" t="s">
        <v>144</v>
      </c>
      <c r="D321" s="33">
        <v>481</v>
      </c>
      <c r="E321" s="42">
        <v>0</v>
      </c>
      <c r="F321" s="41">
        <v>414</v>
      </c>
      <c r="G321" s="41">
        <v>414</v>
      </c>
      <c r="H321" s="41">
        <v>239</v>
      </c>
    </row>
    <row r="322" spans="1:8" ht="25.5">
      <c r="A322" s="6"/>
      <c r="B322" s="40" t="s">
        <v>205</v>
      </c>
      <c r="C322" s="38" t="s">
        <v>211</v>
      </c>
      <c r="D322" s="67">
        <v>3614</v>
      </c>
      <c r="E322" s="42">
        <v>0</v>
      </c>
      <c r="F322" s="67">
        <v>1</v>
      </c>
      <c r="G322" s="73">
        <v>1</v>
      </c>
      <c r="H322" s="42">
        <v>0</v>
      </c>
    </row>
    <row r="323" spans="1:8" ht="14.45" customHeight="1">
      <c r="A323" s="5" t="s">
        <v>8</v>
      </c>
      <c r="B323" s="90">
        <v>0.46</v>
      </c>
      <c r="C323" s="38" t="s">
        <v>24</v>
      </c>
      <c r="D323" s="35">
        <f t="shared" ref="D323:G323" si="68">SUM(D318:D322)</f>
        <v>13250</v>
      </c>
      <c r="E323" s="35">
        <f t="shared" si="68"/>
        <v>94</v>
      </c>
      <c r="F323" s="35">
        <f t="shared" si="68"/>
        <v>10082</v>
      </c>
      <c r="G323" s="35">
        <f t="shared" si="68"/>
        <v>10182</v>
      </c>
      <c r="H323" s="35">
        <v>9906</v>
      </c>
    </row>
    <row r="324" spans="1:8">
      <c r="A324" s="5"/>
      <c r="B324" s="90"/>
      <c r="C324" s="38"/>
      <c r="D324" s="39"/>
      <c r="E324" s="13"/>
      <c r="F324" s="39"/>
      <c r="G324" s="39"/>
      <c r="H324" s="13"/>
    </row>
    <row r="325" spans="1:8" ht="13.15" customHeight="1">
      <c r="A325" s="5"/>
      <c r="B325" s="90">
        <v>0.47</v>
      </c>
      <c r="C325" s="38" t="s">
        <v>28</v>
      </c>
      <c r="D325" s="39"/>
      <c r="E325" s="39"/>
      <c r="F325" s="39"/>
      <c r="G325" s="39"/>
      <c r="H325" s="39"/>
    </row>
    <row r="326" spans="1:8" ht="13.15" customHeight="1">
      <c r="A326" s="43"/>
      <c r="B326" s="122" t="s">
        <v>62</v>
      </c>
      <c r="C326" s="44" t="s">
        <v>15</v>
      </c>
      <c r="D326" s="86">
        <v>4658</v>
      </c>
      <c r="E326" s="45">
        <v>0</v>
      </c>
      <c r="F326" s="86">
        <v>5136</v>
      </c>
      <c r="G326" s="86">
        <v>5136</v>
      </c>
      <c r="H326" s="46">
        <v>5136</v>
      </c>
    </row>
    <row r="327" spans="1:8" ht="13.15" customHeight="1">
      <c r="A327" s="5"/>
      <c r="B327" s="40" t="s">
        <v>63</v>
      </c>
      <c r="C327" s="38" t="s">
        <v>17</v>
      </c>
      <c r="D327" s="67">
        <v>49</v>
      </c>
      <c r="E327" s="41">
        <v>50</v>
      </c>
      <c r="F327" s="67">
        <v>100</v>
      </c>
      <c r="G327" s="67">
        <v>150</v>
      </c>
      <c r="H327" s="41">
        <v>100</v>
      </c>
    </row>
    <row r="328" spans="1:8" ht="13.15" customHeight="1">
      <c r="A328" s="5"/>
      <c r="B328" s="40" t="s">
        <v>64</v>
      </c>
      <c r="C328" s="38" t="s">
        <v>19</v>
      </c>
      <c r="D328" s="67">
        <v>50</v>
      </c>
      <c r="E328" s="41">
        <v>50</v>
      </c>
      <c r="F328" s="67">
        <v>100</v>
      </c>
      <c r="G328" s="67">
        <v>150</v>
      </c>
      <c r="H328" s="41">
        <v>100</v>
      </c>
    </row>
    <row r="329" spans="1:8">
      <c r="A329" s="5"/>
      <c r="B329" s="40" t="s">
        <v>146</v>
      </c>
      <c r="C329" s="38" t="s">
        <v>144</v>
      </c>
      <c r="D329" s="67">
        <v>100</v>
      </c>
      <c r="E329" s="42">
        <v>0</v>
      </c>
      <c r="F329" s="67">
        <v>100</v>
      </c>
      <c r="G329" s="67">
        <v>100</v>
      </c>
      <c r="H329" s="41">
        <v>100</v>
      </c>
    </row>
    <row r="330" spans="1:8" ht="14.45" customHeight="1">
      <c r="A330" s="5" t="s">
        <v>8</v>
      </c>
      <c r="B330" s="90">
        <v>0.47</v>
      </c>
      <c r="C330" s="38" t="s">
        <v>28</v>
      </c>
      <c r="D330" s="51">
        <f t="shared" ref="D330:G330" si="69">SUM(D326:D329)</f>
        <v>4857</v>
      </c>
      <c r="E330" s="51">
        <f t="shared" si="69"/>
        <v>100</v>
      </c>
      <c r="F330" s="51">
        <f t="shared" si="69"/>
        <v>5436</v>
      </c>
      <c r="G330" s="51">
        <f t="shared" si="69"/>
        <v>5536</v>
      </c>
      <c r="H330" s="51">
        <v>5436</v>
      </c>
    </row>
    <row r="331" spans="1:8" ht="14.45" customHeight="1">
      <c r="A331" s="5"/>
      <c r="B331" s="90"/>
      <c r="C331" s="38"/>
      <c r="D331" s="39"/>
      <c r="E331" s="13"/>
      <c r="F331" s="39"/>
      <c r="G331" s="39"/>
      <c r="H331" s="13"/>
    </row>
    <row r="332" spans="1:8" ht="13.15" customHeight="1">
      <c r="B332" s="90">
        <v>0.48</v>
      </c>
      <c r="C332" s="31" t="s">
        <v>32</v>
      </c>
      <c r="D332" s="29"/>
      <c r="E332" s="29"/>
      <c r="F332" s="29"/>
      <c r="G332" s="29"/>
      <c r="H332" s="29"/>
    </row>
    <row r="333" spans="1:8" ht="13.15" customHeight="1">
      <c r="A333" s="5"/>
      <c r="B333" s="40" t="s">
        <v>66</v>
      </c>
      <c r="C333" s="38" t="s">
        <v>15</v>
      </c>
      <c r="D333" s="41">
        <v>8965</v>
      </c>
      <c r="E333" s="42">
        <v>0</v>
      </c>
      <c r="F333" s="67">
        <v>10254</v>
      </c>
      <c r="G333" s="67">
        <v>10254</v>
      </c>
      <c r="H333" s="41">
        <v>10254</v>
      </c>
    </row>
    <row r="334" spans="1:8" ht="13.15" customHeight="1">
      <c r="A334" s="5"/>
      <c r="B334" s="40" t="s">
        <v>67</v>
      </c>
      <c r="C334" s="38" t="s">
        <v>17</v>
      </c>
      <c r="D334" s="41">
        <v>50</v>
      </c>
      <c r="E334" s="41">
        <v>30</v>
      </c>
      <c r="F334" s="67">
        <v>80</v>
      </c>
      <c r="G334" s="67">
        <v>130</v>
      </c>
      <c r="H334" s="41">
        <v>80</v>
      </c>
    </row>
    <row r="335" spans="1:8" ht="13.15" customHeight="1">
      <c r="A335" s="5"/>
      <c r="B335" s="40" t="s">
        <v>68</v>
      </c>
      <c r="C335" s="38" t="s">
        <v>19</v>
      </c>
      <c r="D335" s="41">
        <v>50</v>
      </c>
      <c r="E335" s="41">
        <v>30</v>
      </c>
      <c r="F335" s="67">
        <v>80</v>
      </c>
      <c r="G335" s="67">
        <v>130</v>
      </c>
      <c r="H335" s="41">
        <v>80</v>
      </c>
    </row>
    <row r="336" spans="1:8" s="117" customFormat="1">
      <c r="A336" s="5"/>
      <c r="B336" s="40" t="s">
        <v>148</v>
      </c>
      <c r="C336" s="38" t="s">
        <v>144</v>
      </c>
      <c r="D336" s="67">
        <v>396</v>
      </c>
      <c r="E336" s="42">
        <v>0</v>
      </c>
      <c r="F336" s="67">
        <v>402</v>
      </c>
      <c r="G336" s="67">
        <v>402</v>
      </c>
      <c r="H336" s="42">
        <v>0</v>
      </c>
    </row>
    <row r="337" spans="1:8" ht="27.95" customHeight="1">
      <c r="A337" s="5"/>
      <c r="B337" s="40" t="s">
        <v>212</v>
      </c>
      <c r="C337" s="38" t="s">
        <v>213</v>
      </c>
      <c r="D337" s="66">
        <v>0</v>
      </c>
      <c r="E337" s="42">
        <v>0</v>
      </c>
      <c r="F337" s="67">
        <v>10300</v>
      </c>
      <c r="G337" s="67">
        <v>13083</v>
      </c>
      <c r="H337" s="41">
        <v>6541</v>
      </c>
    </row>
    <row r="338" spans="1:8" ht="14.45" customHeight="1">
      <c r="A338" s="5" t="s">
        <v>8</v>
      </c>
      <c r="B338" s="90">
        <v>0.48</v>
      </c>
      <c r="C338" s="38" t="s">
        <v>32</v>
      </c>
      <c r="D338" s="51">
        <f t="shared" ref="D338:G338" si="70">SUM(D333:D337)</f>
        <v>9461</v>
      </c>
      <c r="E338" s="51">
        <f t="shared" si="70"/>
        <v>60</v>
      </c>
      <c r="F338" s="51">
        <f t="shared" si="70"/>
        <v>21116</v>
      </c>
      <c r="G338" s="51">
        <f t="shared" si="70"/>
        <v>23999</v>
      </c>
      <c r="H338" s="51">
        <v>16955</v>
      </c>
    </row>
    <row r="339" spans="1:8">
      <c r="A339" s="5"/>
      <c r="B339" s="6"/>
      <c r="C339" s="38"/>
      <c r="D339" s="13"/>
      <c r="E339" s="13"/>
      <c r="F339" s="13"/>
      <c r="G339" s="13"/>
      <c r="H339" s="13"/>
    </row>
    <row r="340" spans="1:8" ht="13.5" customHeight="1">
      <c r="A340" s="5"/>
      <c r="B340" s="90">
        <v>0.66</v>
      </c>
      <c r="C340" s="38" t="s">
        <v>200</v>
      </c>
      <c r="D340" s="39"/>
      <c r="E340" s="39"/>
      <c r="F340" s="39"/>
      <c r="G340" s="39"/>
      <c r="H340" s="39"/>
    </row>
    <row r="341" spans="1:8" ht="13.5" customHeight="1">
      <c r="A341" s="5"/>
      <c r="B341" s="40" t="s">
        <v>149</v>
      </c>
      <c r="C341" s="38" t="s">
        <v>15</v>
      </c>
      <c r="D341" s="66">
        <v>0</v>
      </c>
      <c r="E341" s="67">
        <v>16833</v>
      </c>
      <c r="F341" s="67">
        <v>16781</v>
      </c>
      <c r="G341" s="67">
        <v>16781</v>
      </c>
      <c r="H341" s="67">
        <v>16781</v>
      </c>
    </row>
    <row r="342" spans="1:8" ht="13.5" customHeight="1">
      <c r="A342" s="5"/>
      <c r="B342" s="40" t="s">
        <v>150</v>
      </c>
      <c r="C342" s="38" t="s">
        <v>17</v>
      </c>
      <c r="D342" s="66">
        <v>0</v>
      </c>
      <c r="E342" s="67">
        <v>50</v>
      </c>
      <c r="F342" s="67">
        <v>50</v>
      </c>
      <c r="G342" s="67">
        <v>50</v>
      </c>
      <c r="H342" s="67">
        <v>50</v>
      </c>
    </row>
    <row r="343" spans="1:8" ht="13.5" customHeight="1">
      <c r="A343" s="5"/>
      <c r="B343" s="40" t="s">
        <v>151</v>
      </c>
      <c r="C343" s="38" t="s">
        <v>19</v>
      </c>
      <c r="D343" s="66">
        <v>0</v>
      </c>
      <c r="E343" s="67">
        <v>100</v>
      </c>
      <c r="F343" s="67">
        <v>100</v>
      </c>
      <c r="G343" s="67">
        <v>100</v>
      </c>
      <c r="H343" s="67">
        <v>100</v>
      </c>
    </row>
    <row r="344" spans="1:8">
      <c r="A344" s="5"/>
      <c r="B344" s="40" t="s">
        <v>152</v>
      </c>
      <c r="C344" s="38" t="s">
        <v>144</v>
      </c>
      <c r="D344" s="67">
        <v>957</v>
      </c>
      <c r="E344" s="66">
        <v>0</v>
      </c>
      <c r="F344" s="67">
        <v>964</v>
      </c>
      <c r="G344" s="67">
        <v>964</v>
      </c>
      <c r="H344" s="67">
        <v>964</v>
      </c>
    </row>
    <row r="345" spans="1:8">
      <c r="A345" s="5" t="s">
        <v>8</v>
      </c>
      <c r="B345" s="90">
        <v>0.66</v>
      </c>
      <c r="C345" s="38" t="s">
        <v>200</v>
      </c>
      <c r="D345" s="35">
        <f t="shared" ref="D345:G345" si="71">SUM(D341:D344)</f>
        <v>957</v>
      </c>
      <c r="E345" s="35">
        <f t="shared" si="71"/>
        <v>16983</v>
      </c>
      <c r="F345" s="35">
        <f t="shared" si="71"/>
        <v>17895</v>
      </c>
      <c r="G345" s="35">
        <f t="shared" si="71"/>
        <v>17895</v>
      </c>
      <c r="H345" s="35">
        <v>17895</v>
      </c>
    </row>
    <row r="346" spans="1:8">
      <c r="A346" s="5"/>
      <c r="B346" s="90"/>
      <c r="C346" s="38"/>
      <c r="D346" s="67"/>
      <c r="E346" s="67"/>
      <c r="F346" s="67"/>
      <c r="G346" s="67"/>
      <c r="H346" s="67"/>
    </row>
    <row r="347" spans="1:8">
      <c r="A347" s="5"/>
      <c r="B347" s="92">
        <v>13</v>
      </c>
      <c r="C347" s="38" t="s">
        <v>214</v>
      </c>
      <c r="D347" s="67"/>
      <c r="E347" s="67"/>
      <c r="F347" s="67"/>
      <c r="G347" s="67"/>
      <c r="H347" s="67"/>
    </row>
    <row r="348" spans="1:8" ht="13.5" customHeight="1">
      <c r="A348" s="5"/>
      <c r="B348" s="93">
        <v>45</v>
      </c>
      <c r="C348" s="38" t="s">
        <v>20</v>
      </c>
      <c r="D348" s="13"/>
      <c r="E348" s="13"/>
      <c r="F348" s="13"/>
      <c r="G348" s="13"/>
      <c r="H348" s="13"/>
    </row>
    <row r="349" spans="1:8">
      <c r="A349" s="5"/>
      <c r="B349" s="40" t="s">
        <v>215</v>
      </c>
      <c r="C349" s="38" t="s">
        <v>286</v>
      </c>
      <c r="D349" s="67">
        <v>1848</v>
      </c>
      <c r="E349" s="42">
        <v>0</v>
      </c>
      <c r="F349" s="66">
        <v>0</v>
      </c>
      <c r="G349" s="66">
        <v>0</v>
      </c>
      <c r="H349" s="42">
        <v>0</v>
      </c>
    </row>
    <row r="350" spans="1:8">
      <c r="A350" s="5"/>
      <c r="B350" s="40" t="s">
        <v>216</v>
      </c>
      <c r="C350" s="38" t="s">
        <v>287</v>
      </c>
      <c r="D350" s="33">
        <v>1956</v>
      </c>
      <c r="E350" s="48">
        <v>0</v>
      </c>
      <c r="F350" s="32">
        <v>0</v>
      </c>
      <c r="G350" s="32">
        <v>0</v>
      </c>
      <c r="H350" s="48">
        <v>0</v>
      </c>
    </row>
    <row r="351" spans="1:8" ht="14.45" customHeight="1">
      <c r="A351" s="5"/>
      <c r="B351" s="40" t="s">
        <v>217</v>
      </c>
      <c r="C351" s="38" t="s">
        <v>181</v>
      </c>
      <c r="D351" s="67">
        <v>1734</v>
      </c>
      <c r="E351" s="42">
        <v>0</v>
      </c>
      <c r="F351" s="66">
        <v>0</v>
      </c>
      <c r="G351" s="66">
        <v>0</v>
      </c>
      <c r="H351" s="42">
        <v>0</v>
      </c>
    </row>
    <row r="352" spans="1:8" ht="14.45" customHeight="1">
      <c r="A352" s="5"/>
      <c r="B352" s="40" t="s">
        <v>251</v>
      </c>
      <c r="C352" s="38" t="s">
        <v>250</v>
      </c>
      <c r="D352" s="66">
        <v>0</v>
      </c>
      <c r="E352" s="42">
        <v>0</v>
      </c>
      <c r="F352" s="67">
        <v>20000</v>
      </c>
      <c r="G352" s="67">
        <v>20000</v>
      </c>
      <c r="H352" s="41">
        <v>49496</v>
      </c>
    </row>
    <row r="353" spans="1:8">
      <c r="A353" s="5"/>
      <c r="B353" s="40" t="s">
        <v>252</v>
      </c>
      <c r="C353" s="38" t="s">
        <v>288</v>
      </c>
      <c r="D353" s="66">
        <v>0</v>
      </c>
      <c r="E353" s="42">
        <v>0</v>
      </c>
      <c r="F353" s="67">
        <v>1</v>
      </c>
      <c r="G353" s="67">
        <v>1</v>
      </c>
      <c r="H353" s="49">
        <v>1</v>
      </c>
    </row>
    <row r="354" spans="1:8" ht="25.5">
      <c r="A354" s="5"/>
      <c r="B354" s="40" t="s">
        <v>253</v>
      </c>
      <c r="C354" s="38" t="s">
        <v>289</v>
      </c>
      <c r="D354" s="66">
        <v>0</v>
      </c>
      <c r="E354" s="42">
        <v>0</v>
      </c>
      <c r="F354" s="67">
        <v>1</v>
      </c>
      <c r="G354" s="67">
        <v>1</v>
      </c>
      <c r="H354" s="41">
        <v>1</v>
      </c>
    </row>
    <row r="355" spans="1:8" ht="13.5" customHeight="1">
      <c r="A355" s="5" t="s">
        <v>8</v>
      </c>
      <c r="B355" s="92">
        <v>45</v>
      </c>
      <c r="C355" s="38" t="s">
        <v>20</v>
      </c>
      <c r="D355" s="35">
        <f t="shared" ref="D355:G355" si="72">SUM(D349:D354)</f>
        <v>5538</v>
      </c>
      <c r="E355" s="34">
        <f t="shared" si="72"/>
        <v>0</v>
      </c>
      <c r="F355" s="35">
        <f t="shared" si="72"/>
        <v>20002</v>
      </c>
      <c r="G355" s="35">
        <f t="shared" si="72"/>
        <v>20002</v>
      </c>
      <c r="H355" s="35">
        <v>49498</v>
      </c>
    </row>
    <row r="356" spans="1:8">
      <c r="A356" s="5"/>
      <c r="B356" s="40"/>
      <c r="C356" s="38"/>
      <c r="D356" s="13"/>
      <c r="E356" s="13"/>
      <c r="F356" s="13"/>
      <c r="G356" s="13"/>
      <c r="H356" s="13"/>
    </row>
    <row r="357" spans="1:8" ht="13.5" customHeight="1">
      <c r="A357" s="5"/>
      <c r="B357" s="92">
        <v>46</v>
      </c>
      <c r="C357" s="38" t="s">
        <v>24</v>
      </c>
      <c r="D357" s="13"/>
      <c r="E357" s="13"/>
      <c r="F357" s="13"/>
      <c r="G357" s="13"/>
      <c r="H357" s="13"/>
    </row>
    <row r="358" spans="1:8" ht="14.45" customHeight="1">
      <c r="A358" s="5"/>
      <c r="B358" s="40" t="s">
        <v>218</v>
      </c>
      <c r="C358" s="38" t="s">
        <v>266</v>
      </c>
      <c r="D358" s="67">
        <v>1899</v>
      </c>
      <c r="E358" s="42">
        <v>0</v>
      </c>
      <c r="F358" s="66">
        <v>0</v>
      </c>
      <c r="G358" s="66">
        <v>0</v>
      </c>
      <c r="H358" s="42">
        <v>0</v>
      </c>
    </row>
    <row r="359" spans="1:8">
      <c r="A359" s="5"/>
      <c r="B359" s="40" t="s">
        <v>254</v>
      </c>
      <c r="C359" s="38" t="s">
        <v>267</v>
      </c>
      <c r="D359" s="85">
        <v>0</v>
      </c>
      <c r="E359" s="45">
        <v>0</v>
      </c>
      <c r="F359" s="86">
        <v>1</v>
      </c>
      <c r="G359" s="86">
        <v>1</v>
      </c>
      <c r="H359" s="46">
        <v>1</v>
      </c>
    </row>
    <row r="360" spans="1:8" ht="14.45" customHeight="1">
      <c r="A360" s="43" t="s">
        <v>8</v>
      </c>
      <c r="B360" s="118">
        <v>46</v>
      </c>
      <c r="C360" s="44" t="s">
        <v>24</v>
      </c>
      <c r="D360" s="86">
        <f t="shared" ref="D360:G360" si="73">SUM(D358:D359)</f>
        <v>1899</v>
      </c>
      <c r="E360" s="85">
        <f t="shared" si="73"/>
        <v>0</v>
      </c>
      <c r="F360" s="86">
        <f t="shared" si="73"/>
        <v>1</v>
      </c>
      <c r="G360" s="86">
        <f t="shared" si="73"/>
        <v>1</v>
      </c>
      <c r="H360" s="86">
        <v>1</v>
      </c>
    </row>
    <row r="361" spans="1:8" ht="10.9" customHeight="1">
      <c r="A361" s="5"/>
      <c r="B361" s="90"/>
      <c r="C361" s="38"/>
      <c r="D361" s="39"/>
      <c r="E361" s="13"/>
      <c r="F361" s="39"/>
      <c r="G361" s="39"/>
      <c r="H361" s="13"/>
    </row>
    <row r="362" spans="1:8" ht="14.45" customHeight="1">
      <c r="A362" s="5"/>
      <c r="B362" s="92">
        <v>47</v>
      </c>
      <c r="C362" s="38" t="s">
        <v>28</v>
      </c>
      <c r="D362" s="39"/>
      <c r="E362" s="39"/>
      <c r="F362" s="39"/>
      <c r="G362" s="39"/>
      <c r="H362" s="39"/>
    </row>
    <row r="363" spans="1:8" ht="27" customHeight="1">
      <c r="A363" s="5"/>
      <c r="B363" s="40" t="s">
        <v>219</v>
      </c>
      <c r="C363" s="38" t="s">
        <v>290</v>
      </c>
      <c r="D363" s="67">
        <v>1549</v>
      </c>
      <c r="E363" s="42">
        <v>0</v>
      </c>
      <c r="F363" s="66">
        <v>0</v>
      </c>
      <c r="G363" s="66">
        <v>0</v>
      </c>
      <c r="H363" s="42">
        <v>0</v>
      </c>
    </row>
    <row r="364" spans="1:8" ht="27" customHeight="1">
      <c r="A364" s="5"/>
      <c r="B364" s="40" t="s">
        <v>255</v>
      </c>
      <c r="C364" s="38" t="s">
        <v>291</v>
      </c>
      <c r="D364" s="85">
        <v>0</v>
      </c>
      <c r="E364" s="45">
        <v>0</v>
      </c>
      <c r="F364" s="86">
        <v>1</v>
      </c>
      <c r="G364" s="86">
        <v>1</v>
      </c>
      <c r="H364" s="46">
        <v>1</v>
      </c>
    </row>
    <row r="365" spans="1:8" ht="14.45" customHeight="1">
      <c r="A365" s="5" t="s">
        <v>8</v>
      </c>
      <c r="B365" s="92">
        <v>47</v>
      </c>
      <c r="C365" s="38" t="s">
        <v>28</v>
      </c>
      <c r="D365" s="46">
        <f t="shared" ref="D365:G365" si="74">SUM(D363:D364)</f>
        <v>1549</v>
      </c>
      <c r="E365" s="45">
        <f t="shared" si="74"/>
        <v>0</v>
      </c>
      <c r="F365" s="46">
        <f t="shared" si="74"/>
        <v>1</v>
      </c>
      <c r="G365" s="46">
        <f t="shared" si="74"/>
        <v>1</v>
      </c>
      <c r="H365" s="46">
        <v>1</v>
      </c>
    </row>
    <row r="366" spans="1:8" ht="10.9" customHeight="1">
      <c r="A366" s="5"/>
      <c r="B366" s="91"/>
      <c r="C366" s="38"/>
      <c r="D366" s="39"/>
      <c r="E366" s="13"/>
      <c r="F366" s="39"/>
      <c r="G366" s="39"/>
      <c r="H366" s="13"/>
    </row>
    <row r="367" spans="1:8" ht="14.45" customHeight="1">
      <c r="B367" s="92">
        <v>48</v>
      </c>
      <c r="C367" s="31" t="s">
        <v>32</v>
      </c>
      <c r="D367" s="29"/>
      <c r="E367" s="29"/>
      <c r="F367" s="29"/>
      <c r="G367" s="29"/>
      <c r="H367" s="29"/>
    </row>
    <row r="368" spans="1:8">
      <c r="A368" s="5"/>
      <c r="B368" s="40" t="s">
        <v>220</v>
      </c>
      <c r="C368" s="38" t="s">
        <v>292</v>
      </c>
      <c r="D368" s="33">
        <v>1838</v>
      </c>
      <c r="E368" s="48">
        <v>0</v>
      </c>
      <c r="F368" s="32">
        <v>0</v>
      </c>
      <c r="G368" s="32">
        <v>0</v>
      </c>
      <c r="H368" s="48">
        <v>0</v>
      </c>
    </row>
    <row r="369" spans="1:8">
      <c r="A369" s="5"/>
      <c r="B369" s="40" t="s">
        <v>239</v>
      </c>
      <c r="C369" s="38" t="s">
        <v>209</v>
      </c>
      <c r="D369" s="67">
        <v>1488</v>
      </c>
      <c r="E369" s="42">
        <v>0</v>
      </c>
      <c r="F369" s="66">
        <v>0</v>
      </c>
      <c r="G369" s="66">
        <v>0</v>
      </c>
      <c r="H369" s="42">
        <v>0</v>
      </c>
    </row>
    <row r="370" spans="1:8">
      <c r="A370" s="5"/>
      <c r="B370" s="40" t="s">
        <v>256</v>
      </c>
      <c r="C370" s="38" t="s">
        <v>293</v>
      </c>
      <c r="D370" s="66">
        <v>0</v>
      </c>
      <c r="E370" s="42">
        <v>0</v>
      </c>
      <c r="F370" s="67">
        <v>1</v>
      </c>
      <c r="G370" s="67">
        <v>1</v>
      </c>
      <c r="H370" s="41">
        <v>1</v>
      </c>
    </row>
    <row r="371" spans="1:8" ht="14.45" customHeight="1">
      <c r="A371" s="5"/>
      <c r="B371" s="40" t="s">
        <v>257</v>
      </c>
      <c r="C371" s="38" t="s">
        <v>294</v>
      </c>
      <c r="D371" s="85">
        <v>0</v>
      </c>
      <c r="E371" s="45">
        <v>0</v>
      </c>
      <c r="F371" s="86">
        <v>1</v>
      </c>
      <c r="G371" s="86">
        <v>1</v>
      </c>
      <c r="H371" s="46">
        <v>1</v>
      </c>
    </row>
    <row r="372" spans="1:8" ht="14.45" customHeight="1">
      <c r="A372" s="5" t="s">
        <v>8</v>
      </c>
      <c r="B372" s="92">
        <v>48</v>
      </c>
      <c r="C372" s="38" t="s">
        <v>32</v>
      </c>
      <c r="D372" s="46">
        <f t="shared" ref="D372:G372" si="75">SUM(D368:D371)</f>
        <v>3326</v>
      </c>
      <c r="E372" s="45">
        <f t="shared" si="75"/>
        <v>0</v>
      </c>
      <c r="F372" s="46">
        <f t="shared" si="75"/>
        <v>2</v>
      </c>
      <c r="G372" s="46">
        <f t="shared" si="75"/>
        <v>2</v>
      </c>
      <c r="H372" s="46">
        <v>2</v>
      </c>
    </row>
    <row r="373" spans="1:8" ht="10.9" customHeight="1">
      <c r="A373" s="5"/>
      <c r="B373" s="6"/>
      <c r="C373" s="38"/>
      <c r="D373" s="13"/>
      <c r="E373" s="13"/>
      <c r="F373" s="13"/>
      <c r="G373" s="13"/>
      <c r="H373" s="13"/>
    </row>
    <row r="374" spans="1:8" ht="14.45" customHeight="1">
      <c r="A374" s="5"/>
      <c r="B374" s="92">
        <v>66</v>
      </c>
      <c r="C374" s="38" t="s">
        <v>200</v>
      </c>
      <c r="D374" s="39"/>
      <c r="E374" s="39"/>
      <c r="F374" s="39"/>
      <c r="G374" s="39"/>
      <c r="H374" s="39"/>
    </row>
    <row r="375" spans="1:8" ht="14.45" customHeight="1">
      <c r="A375" s="5"/>
      <c r="B375" s="40" t="s">
        <v>244</v>
      </c>
      <c r="C375" s="38" t="s">
        <v>245</v>
      </c>
      <c r="D375" s="42">
        <v>0</v>
      </c>
      <c r="E375" s="66">
        <v>0</v>
      </c>
      <c r="F375" s="41">
        <v>500</v>
      </c>
      <c r="G375" s="41">
        <v>500</v>
      </c>
      <c r="H375" s="67">
        <v>500</v>
      </c>
    </row>
    <row r="376" spans="1:8" ht="14.45" customHeight="1">
      <c r="A376" s="5"/>
      <c r="B376" s="40" t="s">
        <v>221</v>
      </c>
      <c r="C376" s="38" t="s">
        <v>263</v>
      </c>
      <c r="D376" s="41">
        <v>1996</v>
      </c>
      <c r="E376" s="66">
        <v>0</v>
      </c>
      <c r="F376" s="42">
        <v>0</v>
      </c>
      <c r="G376" s="42">
        <v>0</v>
      </c>
      <c r="H376" s="66">
        <v>0</v>
      </c>
    </row>
    <row r="377" spans="1:8" ht="27" customHeight="1">
      <c r="A377" s="5"/>
      <c r="B377" s="40" t="s">
        <v>258</v>
      </c>
      <c r="C377" s="38" t="s">
        <v>295</v>
      </c>
      <c r="D377" s="42">
        <v>0</v>
      </c>
      <c r="E377" s="66">
        <v>0</v>
      </c>
      <c r="F377" s="41">
        <v>5000</v>
      </c>
      <c r="G377" s="41">
        <v>5000</v>
      </c>
      <c r="H377" s="67">
        <v>1</v>
      </c>
    </row>
    <row r="378" spans="1:8" ht="14.45" customHeight="1">
      <c r="A378" s="5"/>
      <c r="B378" s="40" t="s">
        <v>278</v>
      </c>
      <c r="C378" s="38" t="s">
        <v>279</v>
      </c>
      <c r="D378" s="42">
        <v>0</v>
      </c>
      <c r="E378" s="42">
        <v>0</v>
      </c>
      <c r="F378" s="42">
        <v>0</v>
      </c>
      <c r="G378" s="42">
        <v>0</v>
      </c>
      <c r="H378" s="67">
        <v>17400</v>
      </c>
    </row>
    <row r="379" spans="1:8" ht="14.45" customHeight="1">
      <c r="A379" s="5" t="s">
        <v>8</v>
      </c>
      <c r="B379" s="92">
        <v>66</v>
      </c>
      <c r="C379" s="38" t="s">
        <v>200</v>
      </c>
      <c r="D379" s="35">
        <f>SUM(D375:D378)</f>
        <v>1996</v>
      </c>
      <c r="E379" s="34">
        <f t="shared" ref="E379:G379" si="76">SUM(E375:E378)</f>
        <v>0</v>
      </c>
      <c r="F379" s="35">
        <f t="shared" si="76"/>
        <v>5500</v>
      </c>
      <c r="G379" s="35">
        <f t="shared" si="76"/>
        <v>5500</v>
      </c>
      <c r="H379" s="35">
        <v>17901</v>
      </c>
    </row>
    <row r="380" spans="1:8" ht="14.45" customHeight="1">
      <c r="A380" s="5" t="s">
        <v>8</v>
      </c>
      <c r="B380" s="92">
        <v>13</v>
      </c>
      <c r="C380" s="38" t="s">
        <v>214</v>
      </c>
      <c r="D380" s="86">
        <f t="shared" ref="D380:G380" si="77">D379+D372+D365+D360+D355</f>
        <v>14308</v>
      </c>
      <c r="E380" s="34">
        <f t="shared" si="77"/>
        <v>0</v>
      </c>
      <c r="F380" s="35">
        <f t="shared" si="77"/>
        <v>25506</v>
      </c>
      <c r="G380" s="35">
        <f t="shared" si="77"/>
        <v>25506</v>
      </c>
      <c r="H380" s="35">
        <v>67403</v>
      </c>
    </row>
    <row r="381" spans="1:8" ht="15" customHeight="1">
      <c r="A381" s="5" t="s">
        <v>8</v>
      </c>
      <c r="B381" s="64">
        <v>2.11</v>
      </c>
      <c r="C381" s="56" t="s">
        <v>138</v>
      </c>
      <c r="D381" s="46">
        <f t="shared" ref="D381:G381" si="78">D345+D330+D338+D323+D315+D308+D380</f>
        <v>56951</v>
      </c>
      <c r="E381" s="46">
        <f t="shared" si="78"/>
        <v>32759</v>
      </c>
      <c r="F381" s="46">
        <f t="shared" si="78"/>
        <v>112395</v>
      </c>
      <c r="G381" s="46">
        <f t="shared" si="78"/>
        <v>115678</v>
      </c>
      <c r="H381" s="46">
        <v>148897</v>
      </c>
    </row>
    <row r="382" spans="1:8" ht="10.9" customHeight="1">
      <c r="A382" s="5"/>
      <c r="B382" s="69"/>
      <c r="C382" s="56"/>
      <c r="D382" s="13"/>
      <c r="E382" s="13"/>
      <c r="F382" s="13"/>
      <c r="G382" s="13"/>
      <c r="H382" s="13"/>
    </row>
    <row r="383" spans="1:8" ht="14.45" customHeight="1">
      <c r="A383" s="5"/>
      <c r="B383" s="64">
        <v>2.1110000000000002</v>
      </c>
      <c r="C383" s="56" t="s">
        <v>153</v>
      </c>
      <c r="D383" s="13"/>
      <c r="E383" s="13"/>
      <c r="F383" s="13"/>
      <c r="G383" s="13"/>
      <c r="H383" s="13"/>
    </row>
    <row r="384" spans="1:8" ht="14.45" customHeight="1">
      <c r="A384" s="5"/>
      <c r="B384" s="6">
        <v>61</v>
      </c>
      <c r="C384" s="38" t="s">
        <v>154</v>
      </c>
      <c r="D384" s="39"/>
      <c r="E384" s="13"/>
      <c r="F384" s="13"/>
      <c r="G384" s="13"/>
      <c r="H384" s="13"/>
    </row>
    <row r="385" spans="1:8" ht="14.45" customHeight="1">
      <c r="A385" s="5"/>
      <c r="B385" s="6" t="s">
        <v>155</v>
      </c>
      <c r="C385" s="38" t="s">
        <v>15</v>
      </c>
      <c r="D385" s="42">
        <v>0</v>
      </c>
      <c r="E385" s="41">
        <v>7734</v>
      </c>
      <c r="F385" s="41">
        <v>7193</v>
      </c>
      <c r="G385" s="41">
        <v>7193</v>
      </c>
      <c r="H385" s="41">
        <v>7193</v>
      </c>
    </row>
    <row r="386" spans="1:8" s="117" customFormat="1" ht="14.45" customHeight="1">
      <c r="A386" s="5"/>
      <c r="B386" s="6" t="s">
        <v>156</v>
      </c>
      <c r="C386" s="38" t="s">
        <v>44</v>
      </c>
      <c r="D386" s="41">
        <v>963</v>
      </c>
      <c r="E386" s="66">
        <v>0</v>
      </c>
      <c r="F386" s="41">
        <v>911</v>
      </c>
      <c r="G386" s="41">
        <v>911</v>
      </c>
      <c r="H386" s="41">
        <v>86</v>
      </c>
    </row>
    <row r="387" spans="1:8" ht="14.45" customHeight="1">
      <c r="A387" s="5"/>
      <c r="B387" s="6" t="s">
        <v>157</v>
      </c>
      <c r="C387" s="38" t="s">
        <v>17</v>
      </c>
      <c r="D387" s="85">
        <v>0</v>
      </c>
      <c r="E387" s="46">
        <v>10</v>
      </c>
      <c r="F387" s="86">
        <v>50</v>
      </c>
      <c r="G387" s="86">
        <v>50</v>
      </c>
      <c r="H387" s="46">
        <v>50</v>
      </c>
    </row>
    <row r="388" spans="1:8" ht="14.45" customHeight="1">
      <c r="A388" s="5"/>
      <c r="B388" s="6" t="s">
        <v>158</v>
      </c>
      <c r="C388" s="38" t="s">
        <v>19</v>
      </c>
      <c r="D388" s="45">
        <v>0</v>
      </c>
      <c r="E388" s="46">
        <v>200</v>
      </c>
      <c r="F388" s="46">
        <v>160</v>
      </c>
      <c r="G388" s="46">
        <v>160</v>
      </c>
      <c r="H388" s="46">
        <v>160</v>
      </c>
    </row>
    <row r="389" spans="1:8" ht="14.45" customHeight="1">
      <c r="A389" s="5" t="s">
        <v>8</v>
      </c>
      <c r="B389" s="6">
        <v>61</v>
      </c>
      <c r="C389" s="38" t="s">
        <v>154</v>
      </c>
      <c r="D389" s="46">
        <f t="shared" ref="D389:G389" si="79">SUM(D384:D388)</f>
        <v>963</v>
      </c>
      <c r="E389" s="46">
        <f t="shared" si="79"/>
        <v>7944</v>
      </c>
      <c r="F389" s="46">
        <f t="shared" si="79"/>
        <v>8314</v>
      </c>
      <c r="G389" s="46">
        <f t="shared" si="79"/>
        <v>8314</v>
      </c>
      <c r="H389" s="46">
        <v>7489</v>
      </c>
    </row>
    <row r="390" spans="1:8" ht="14.45" customHeight="1">
      <c r="A390" s="5" t="s">
        <v>8</v>
      </c>
      <c r="B390" s="64">
        <v>2.1110000000000002</v>
      </c>
      <c r="C390" s="56" t="s">
        <v>153</v>
      </c>
      <c r="D390" s="51">
        <f t="shared" ref="D390:G390" si="80">D389</f>
        <v>963</v>
      </c>
      <c r="E390" s="51">
        <f t="shared" si="80"/>
        <v>7944</v>
      </c>
      <c r="F390" s="51">
        <f t="shared" si="80"/>
        <v>8314</v>
      </c>
      <c r="G390" s="51">
        <f t="shared" si="80"/>
        <v>8314</v>
      </c>
      <c r="H390" s="51">
        <v>7489</v>
      </c>
    </row>
    <row r="391" spans="1:8" ht="10.9" customHeight="1">
      <c r="A391" s="5"/>
      <c r="B391" s="6"/>
      <c r="C391" s="38"/>
      <c r="D391" s="13"/>
      <c r="E391" s="13"/>
      <c r="F391" s="13"/>
      <c r="G391" s="13"/>
      <c r="H391" s="13"/>
    </row>
    <row r="392" spans="1:8" ht="14.45" customHeight="1">
      <c r="B392" s="87">
        <v>2.1120000000000001</v>
      </c>
      <c r="C392" s="27" t="s">
        <v>160</v>
      </c>
      <c r="D392" s="13"/>
      <c r="E392" s="13"/>
      <c r="F392" s="13"/>
      <c r="G392" s="13"/>
      <c r="H392" s="13"/>
    </row>
    <row r="393" spans="1:8" ht="14.45" customHeight="1">
      <c r="A393" s="5"/>
      <c r="B393" s="6">
        <v>45</v>
      </c>
      <c r="C393" s="38" t="s">
        <v>20</v>
      </c>
      <c r="D393" s="13"/>
      <c r="E393" s="13"/>
      <c r="F393" s="13"/>
      <c r="G393" s="13"/>
      <c r="H393" s="13"/>
    </row>
    <row r="394" spans="1:8" ht="14.45" customHeight="1">
      <c r="A394" s="43"/>
      <c r="B394" s="58" t="s">
        <v>54</v>
      </c>
      <c r="C394" s="44" t="s">
        <v>15</v>
      </c>
      <c r="D394" s="45">
        <v>0</v>
      </c>
      <c r="E394" s="46">
        <v>20557</v>
      </c>
      <c r="F394" s="46">
        <v>21225</v>
      </c>
      <c r="G394" s="46">
        <v>21225</v>
      </c>
      <c r="H394" s="46">
        <v>21225</v>
      </c>
    </row>
    <row r="395" spans="1:8" s="117" customFormat="1" ht="14.45" customHeight="1">
      <c r="A395" s="5"/>
      <c r="B395" s="40" t="s">
        <v>161</v>
      </c>
      <c r="C395" s="38" t="s">
        <v>44</v>
      </c>
      <c r="D395" s="41">
        <v>4563</v>
      </c>
      <c r="E395" s="32">
        <v>0</v>
      </c>
      <c r="F395" s="41">
        <v>4505</v>
      </c>
      <c r="G395" s="41">
        <v>4505</v>
      </c>
      <c r="H395" s="41">
        <v>3403</v>
      </c>
    </row>
    <row r="396" spans="1:8" ht="14.45" customHeight="1">
      <c r="A396" s="5"/>
      <c r="B396" s="40" t="s">
        <v>55</v>
      </c>
      <c r="C396" s="38" t="s">
        <v>17</v>
      </c>
      <c r="D396" s="42">
        <v>0</v>
      </c>
      <c r="E396" s="41">
        <v>35</v>
      </c>
      <c r="F396" s="41">
        <v>35</v>
      </c>
      <c r="G396" s="41">
        <v>35</v>
      </c>
      <c r="H396" s="41">
        <v>35</v>
      </c>
    </row>
    <row r="397" spans="1:8" ht="14.45" customHeight="1">
      <c r="A397" s="5"/>
      <c r="B397" s="40" t="s">
        <v>56</v>
      </c>
      <c r="C397" s="38" t="s">
        <v>19</v>
      </c>
      <c r="D397" s="42">
        <v>0</v>
      </c>
      <c r="E397" s="41">
        <v>115</v>
      </c>
      <c r="F397" s="41">
        <v>185</v>
      </c>
      <c r="G397" s="41">
        <v>185</v>
      </c>
      <c r="H397" s="41">
        <v>185</v>
      </c>
    </row>
    <row r="398" spans="1:8" ht="14.45" customHeight="1">
      <c r="A398" s="5"/>
      <c r="B398" s="40" t="s">
        <v>57</v>
      </c>
      <c r="C398" s="38" t="s">
        <v>51</v>
      </c>
      <c r="D398" s="42">
        <v>0</v>
      </c>
      <c r="E398" s="67">
        <v>2488</v>
      </c>
      <c r="F398" s="41">
        <v>2500</v>
      </c>
      <c r="G398" s="41">
        <v>2500</v>
      </c>
      <c r="H398" s="41">
        <v>2500</v>
      </c>
    </row>
    <row r="399" spans="1:8" s="117" customFormat="1" ht="14.45" customHeight="1">
      <c r="A399" s="5"/>
      <c r="B399" s="40" t="s">
        <v>143</v>
      </c>
      <c r="C399" s="38" t="s">
        <v>201</v>
      </c>
      <c r="D399" s="42">
        <v>0</v>
      </c>
      <c r="E399" s="41">
        <v>3715</v>
      </c>
      <c r="F399" s="41">
        <v>4260</v>
      </c>
      <c r="G399" s="41">
        <v>4260</v>
      </c>
      <c r="H399" s="41">
        <v>3384</v>
      </c>
    </row>
    <row r="400" spans="1:8" ht="14.45" customHeight="1">
      <c r="A400" s="5" t="s">
        <v>8</v>
      </c>
      <c r="B400" s="6">
        <v>45</v>
      </c>
      <c r="C400" s="38" t="s">
        <v>20</v>
      </c>
      <c r="D400" s="51">
        <f t="shared" ref="D400:G400" si="81">SUM(D394:D399)</f>
        <v>4563</v>
      </c>
      <c r="E400" s="51">
        <f t="shared" si="81"/>
        <v>26910</v>
      </c>
      <c r="F400" s="51">
        <f t="shared" si="81"/>
        <v>32710</v>
      </c>
      <c r="G400" s="51">
        <f t="shared" si="81"/>
        <v>32710</v>
      </c>
      <c r="H400" s="51">
        <v>30732</v>
      </c>
    </row>
    <row r="401" spans="1:8" ht="11.45" customHeight="1">
      <c r="A401" s="5"/>
      <c r="B401" s="6"/>
      <c r="C401" s="38"/>
      <c r="D401" s="13"/>
      <c r="E401" s="13"/>
      <c r="F401" s="13"/>
      <c r="G401" s="13"/>
      <c r="H401" s="13"/>
    </row>
    <row r="402" spans="1:8" ht="14.45" customHeight="1">
      <c r="A402" s="5"/>
      <c r="B402" s="65">
        <v>48</v>
      </c>
      <c r="C402" s="38" t="s">
        <v>32</v>
      </c>
      <c r="D402" s="13"/>
      <c r="E402" s="13"/>
      <c r="F402" s="13"/>
      <c r="G402" s="13"/>
      <c r="H402" s="13"/>
    </row>
    <row r="403" spans="1:8" ht="14.45" customHeight="1">
      <c r="A403" s="5"/>
      <c r="B403" s="65" t="s">
        <v>147</v>
      </c>
      <c r="C403" s="38" t="s">
        <v>44</v>
      </c>
      <c r="D403" s="41">
        <v>600</v>
      </c>
      <c r="E403" s="42">
        <v>0</v>
      </c>
      <c r="F403" s="41">
        <v>642</v>
      </c>
      <c r="G403" s="41">
        <v>642</v>
      </c>
      <c r="H403" s="41">
        <v>642</v>
      </c>
    </row>
    <row r="404" spans="1:8" ht="14.45" customHeight="1">
      <c r="A404" s="5" t="s">
        <v>8</v>
      </c>
      <c r="B404" s="65">
        <v>48</v>
      </c>
      <c r="C404" s="38" t="s">
        <v>32</v>
      </c>
      <c r="D404" s="51">
        <f t="shared" ref="D404:G404" si="82">SUM(D403:D403)</f>
        <v>600</v>
      </c>
      <c r="E404" s="50">
        <f t="shared" si="82"/>
        <v>0</v>
      </c>
      <c r="F404" s="51">
        <f t="shared" si="82"/>
        <v>642</v>
      </c>
      <c r="G404" s="51">
        <f t="shared" si="82"/>
        <v>642</v>
      </c>
      <c r="H404" s="51">
        <v>642</v>
      </c>
    </row>
    <row r="405" spans="1:8" ht="14.45" customHeight="1">
      <c r="A405" s="5" t="s">
        <v>8</v>
      </c>
      <c r="B405" s="64">
        <v>2.1120000000000001</v>
      </c>
      <c r="C405" s="56" t="s">
        <v>160</v>
      </c>
      <c r="D405" s="51">
        <f t="shared" ref="D405:G405" si="83">SUM(D404,D400)</f>
        <v>5163</v>
      </c>
      <c r="E405" s="51">
        <f t="shared" si="83"/>
        <v>26910</v>
      </c>
      <c r="F405" s="51">
        <f t="shared" si="83"/>
        <v>33352</v>
      </c>
      <c r="G405" s="51">
        <f t="shared" si="83"/>
        <v>33352</v>
      </c>
      <c r="H405" s="51">
        <v>31374</v>
      </c>
    </row>
    <row r="406" spans="1:8" ht="14.45" customHeight="1">
      <c r="A406" s="5" t="s">
        <v>8</v>
      </c>
      <c r="B406" s="70">
        <v>2</v>
      </c>
      <c r="C406" s="38" t="s">
        <v>202</v>
      </c>
      <c r="D406" s="51">
        <f t="shared" ref="D406:G406" si="84">D405+D390+D381</f>
        <v>63077</v>
      </c>
      <c r="E406" s="51">
        <f t="shared" si="84"/>
        <v>67613</v>
      </c>
      <c r="F406" s="51">
        <f t="shared" si="84"/>
        <v>154061</v>
      </c>
      <c r="G406" s="51">
        <f t="shared" si="84"/>
        <v>157344</v>
      </c>
      <c r="H406" s="51">
        <v>187760</v>
      </c>
    </row>
    <row r="407" spans="1:8" ht="14.45" customHeight="1">
      <c r="A407" s="5" t="s">
        <v>8</v>
      </c>
      <c r="B407" s="69">
        <v>2406</v>
      </c>
      <c r="C407" s="56" t="s">
        <v>1</v>
      </c>
      <c r="D407" s="51">
        <f t="shared" ref="D407:G407" si="85">D406+D300</f>
        <v>405218</v>
      </c>
      <c r="E407" s="51">
        <f t="shared" si="85"/>
        <v>337867</v>
      </c>
      <c r="F407" s="51">
        <f t="shared" si="85"/>
        <v>1008612</v>
      </c>
      <c r="G407" s="51">
        <f t="shared" si="85"/>
        <v>1013018</v>
      </c>
      <c r="H407" s="51">
        <v>1242451</v>
      </c>
    </row>
    <row r="408" spans="1:8" ht="11.45" customHeight="1">
      <c r="A408" s="5"/>
      <c r="B408" s="69"/>
      <c r="C408" s="38"/>
      <c r="D408" s="13"/>
      <c r="E408" s="13"/>
      <c r="F408" s="13"/>
      <c r="G408" s="13"/>
      <c r="H408" s="13"/>
    </row>
    <row r="409" spans="1:8" ht="14.45" customHeight="1">
      <c r="A409" s="5" t="s">
        <v>10</v>
      </c>
      <c r="B409" s="69">
        <v>3435</v>
      </c>
      <c r="C409" s="56" t="s">
        <v>2</v>
      </c>
      <c r="D409" s="29"/>
      <c r="E409" s="29"/>
      <c r="F409" s="29"/>
      <c r="G409" s="29"/>
      <c r="H409" s="29"/>
    </row>
    <row r="410" spans="1:8">
      <c r="A410" s="5"/>
      <c r="B410" s="70">
        <v>3</v>
      </c>
      <c r="C410" s="38" t="s">
        <v>162</v>
      </c>
      <c r="D410" s="39"/>
      <c r="E410" s="39"/>
      <c r="F410" s="39"/>
      <c r="G410" s="39"/>
      <c r="H410" s="39"/>
    </row>
    <row r="411" spans="1:8" ht="14.45" customHeight="1">
      <c r="A411" s="5"/>
      <c r="B411" s="64">
        <v>3.0009999999999999</v>
      </c>
      <c r="C411" s="56" t="s">
        <v>11</v>
      </c>
      <c r="D411" s="39"/>
      <c r="E411" s="39"/>
      <c r="F411" s="39"/>
      <c r="G411" s="39"/>
      <c r="H411" s="39"/>
    </row>
    <row r="412" spans="1:8" ht="14.45" customHeight="1">
      <c r="A412" s="5"/>
      <c r="B412" s="90">
        <v>0.44</v>
      </c>
      <c r="C412" s="38" t="s">
        <v>13</v>
      </c>
      <c r="D412" s="39"/>
      <c r="E412" s="39"/>
      <c r="F412" s="39"/>
      <c r="G412" s="39"/>
      <c r="H412" s="39"/>
    </row>
    <row r="413" spans="1:8" ht="14.45" customHeight="1">
      <c r="A413" s="5"/>
      <c r="B413" s="40" t="s">
        <v>163</v>
      </c>
      <c r="C413" s="38" t="s">
        <v>15</v>
      </c>
      <c r="D413" s="67">
        <v>7761</v>
      </c>
      <c r="E413" s="42">
        <v>0</v>
      </c>
      <c r="F413" s="67">
        <v>6175</v>
      </c>
      <c r="G413" s="67">
        <v>6175</v>
      </c>
      <c r="H413" s="41">
        <v>6175</v>
      </c>
    </row>
    <row r="414" spans="1:8" ht="14.45" customHeight="1">
      <c r="A414" s="5"/>
      <c r="B414" s="40" t="s">
        <v>164</v>
      </c>
      <c r="C414" s="38" t="s">
        <v>19</v>
      </c>
      <c r="D414" s="67">
        <v>49</v>
      </c>
      <c r="E414" s="42">
        <v>0</v>
      </c>
      <c r="F414" s="67">
        <v>50</v>
      </c>
      <c r="G414" s="67">
        <v>150</v>
      </c>
      <c r="H414" s="41">
        <v>50</v>
      </c>
    </row>
    <row r="415" spans="1:8" ht="14.45" customHeight="1">
      <c r="A415" s="5"/>
      <c r="B415" s="40" t="s">
        <v>165</v>
      </c>
      <c r="C415" s="38" t="s">
        <v>237</v>
      </c>
      <c r="D415" s="42">
        <v>0</v>
      </c>
      <c r="E415" s="42">
        <v>0</v>
      </c>
      <c r="F415" s="41">
        <v>1500</v>
      </c>
      <c r="G415" s="41">
        <v>1500</v>
      </c>
      <c r="H415" s="41">
        <v>2200</v>
      </c>
    </row>
    <row r="416" spans="1:8" ht="14.45" customHeight="1">
      <c r="A416" s="5" t="s">
        <v>8</v>
      </c>
      <c r="B416" s="90">
        <v>0.44</v>
      </c>
      <c r="C416" s="38" t="s">
        <v>13</v>
      </c>
      <c r="D416" s="51">
        <f t="shared" ref="D416:G416" si="86">SUM(D413:D415)</f>
        <v>7810</v>
      </c>
      <c r="E416" s="50">
        <f t="shared" si="86"/>
        <v>0</v>
      </c>
      <c r="F416" s="51">
        <f t="shared" si="86"/>
        <v>7725</v>
      </c>
      <c r="G416" s="51">
        <f t="shared" si="86"/>
        <v>7825</v>
      </c>
      <c r="H416" s="51">
        <v>8425</v>
      </c>
    </row>
    <row r="417" spans="1:8" ht="11.45" customHeight="1">
      <c r="A417" s="5"/>
      <c r="B417" s="90"/>
      <c r="C417" s="38"/>
      <c r="D417" s="41"/>
      <c r="E417" s="42"/>
      <c r="F417" s="41"/>
      <c r="G417" s="41"/>
      <c r="H417" s="41"/>
    </row>
    <row r="418" spans="1:8">
      <c r="A418" s="5"/>
      <c r="B418" s="6">
        <v>12</v>
      </c>
      <c r="C418" s="38" t="s">
        <v>235</v>
      </c>
      <c r="D418" s="41"/>
      <c r="E418" s="42"/>
      <c r="F418" s="41"/>
      <c r="G418" s="41"/>
      <c r="H418" s="41"/>
    </row>
    <row r="419" spans="1:8" ht="14.45" customHeight="1">
      <c r="A419" s="5"/>
      <c r="B419" s="92">
        <v>44</v>
      </c>
      <c r="C419" s="38" t="s">
        <v>13</v>
      </c>
      <c r="D419" s="41"/>
      <c r="E419" s="42"/>
      <c r="F419" s="41"/>
      <c r="G419" s="41"/>
      <c r="H419" s="41"/>
    </row>
    <row r="420" spans="1:8" ht="14.45" customHeight="1">
      <c r="A420" s="5"/>
      <c r="B420" s="40" t="s">
        <v>222</v>
      </c>
      <c r="C420" s="38" t="s">
        <v>237</v>
      </c>
      <c r="D420" s="41">
        <v>1429</v>
      </c>
      <c r="E420" s="42">
        <v>0</v>
      </c>
      <c r="F420" s="42">
        <v>0</v>
      </c>
      <c r="G420" s="42">
        <v>0</v>
      </c>
      <c r="H420" s="42">
        <v>0</v>
      </c>
    </row>
    <row r="421" spans="1:8">
      <c r="A421" s="5" t="s">
        <v>8</v>
      </c>
      <c r="B421" s="6">
        <v>12</v>
      </c>
      <c r="C421" s="38" t="s">
        <v>235</v>
      </c>
      <c r="D421" s="51">
        <f t="shared" ref="D421:G421" si="87">D420</f>
        <v>1429</v>
      </c>
      <c r="E421" s="50">
        <f t="shared" si="87"/>
        <v>0</v>
      </c>
      <c r="F421" s="50">
        <f t="shared" si="87"/>
        <v>0</v>
      </c>
      <c r="G421" s="50">
        <f t="shared" si="87"/>
        <v>0</v>
      </c>
      <c r="H421" s="50">
        <v>0</v>
      </c>
    </row>
    <row r="422" spans="1:8" ht="14.45" customHeight="1">
      <c r="A422" s="5" t="s">
        <v>8</v>
      </c>
      <c r="B422" s="64">
        <v>3.0009999999999999</v>
      </c>
      <c r="C422" s="56" t="s">
        <v>11</v>
      </c>
      <c r="D422" s="51">
        <f t="shared" ref="D422:G422" si="88">D416+D421</f>
        <v>9239</v>
      </c>
      <c r="E422" s="50">
        <f t="shared" si="88"/>
        <v>0</v>
      </c>
      <c r="F422" s="51">
        <f t="shared" si="88"/>
        <v>7725</v>
      </c>
      <c r="G422" s="51">
        <f t="shared" si="88"/>
        <v>7825</v>
      </c>
      <c r="H422" s="51">
        <v>8425</v>
      </c>
    </row>
    <row r="423" spans="1:8" ht="9" customHeight="1">
      <c r="A423" s="5"/>
      <c r="B423" s="64"/>
      <c r="C423" s="56"/>
      <c r="D423" s="13"/>
      <c r="E423" s="13"/>
      <c r="F423" s="13"/>
      <c r="G423" s="13"/>
      <c r="H423" s="13"/>
    </row>
    <row r="424" spans="1:8" ht="14.45" customHeight="1">
      <c r="A424" s="5"/>
      <c r="B424" s="64">
        <v>3.101</v>
      </c>
      <c r="C424" s="56" t="s">
        <v>166</v>
      </c>
      <c r="D424" s="39"/>
      <c r="E424" s="39"/>
      <c r="F424" s="39"/>
      <c r="G424" s="39"/>
      <c r="H424" s="39"/>
    </row>
    <row r="425" spans="1:8" ht="14.45" customHeight="1">
      <c r="A425" s="5"/>
      <c r="B425" s="40" t="s">
        <v>167</v>
      </c>
      <c r="C425" s="38" t="s">
        <v>168</v>
      </c>
      <c r="D425" s="67">
        <v>129</v>
      </c>
      <c r="E425" s="42">
        <v>0</v>
      </c>
      <c r="F425" s="67">
        <v>116</v>
      </c>
      <c r="G425" s="67">
        <v>116</v>
      </c>
      <c r="H425" s="41">
        <v>116</v>
      </c>
    </row>
    <row r="426" spans="1:8">
      <c r="A426" s="5"/>
      <c r="B426" s="40" t="s">
        <v>136</v>
      </c>
      <c r="C426" s="38" t="s">
        <v>264</v>
      </c>
      <c r="D426" s="67">
        <v>92</v>
      </c>
      <c r="E426" s="42">
        <v>0</v>
      </c>
      <c r="F426" s="67">
        <v>80</v>
      </c>
      <c r="G426" s="67">
        <v>80</v>
      </c>
      <c r="H426" s="41">
        <v>80</v>
      </c>
    </row>
    <row r="427" spans="1:8">
      <c r="A427" s="5"/>
      <c r="B427" s="94"/>
      <c r="C427" s="95"/>
      <c r="D427" s="96"/>
      <c r="E427" s="97"/>
      <c r="F427" s="33"/>
      <c r="G427" s="29"/>
      <c r="H427" s="42"/>
    </row>
    <row r="428" spans="1:8">
      <c r="A428" s="5"/>
      <c r="B428" s="6">
        <v>12</v>
      </c>
      <c r="C428" s="38" t="s">
        <v>235</v>
      </c>
      <c r="D428" s="41"/>
      <c r="E428" s="41"/>
      <c r="F428" s="41"/>
      <c r="G428" s="42"/>
      <c r="H428" s="41"/>
    </row>
    <row r="429" spans="1:8" ht="27.95" customHeight="1">
      <c r="A429" s="43"/>
      <c r="B429" s="122" t="s">
        <v>223</v>
      </c>
      <c r="C429" s="44" t="s">
        <v>185</v>
      </c>
      <c r="D429" s="86">
        <v>2104</v>
      </c>
      <c r="E429" s="45">
        <v>0</v>
      </c>
      <c r="F429" s="85">
        <v>0</v>
      </c>
      <c r="G429" s="85">
        <v>0</v>
      </c>
      <c r="H429" s="45">
        <v>0</v>
      </c>
    </row>
    <row r="430" spans="1:8" ht="27.95" customHeight="1">
      <c r="A430" s="5"/>
      <c r="B430" s="94" t="s">
        <v>224</v>
      </c>
      <c r="C430" s="95" t="s">
        <v>296</v>
      </c>
      <c r="D430" s="67">
        <v>4256</v>
      </c>
      <c r="E430" s="42">
        <v>0</v>
      </c>
      <c r="F430" s="66">
        <v>0</v>
      </c>
      <c r="G430" s="66">
        <v>0</v>
      </c>
      <c r="H430" s="42">
        <v>0</v>
      </c>
    </row>
    <row r="431" spans="1:8" ht="27.95" customHeight="1">
      <c r="A431" s="5"/>
      <c r="B431" s="94" t="s">
        <v>242</v>
      </c>
      <c r="C431" s="95" t="s">
        <v>243</v>
      </c>
      <c r="D431" s="67">
        <v>3564</v>
      </c>
      <c r="E431" s="42">
        <v>0</v>
      </c>
      <c r="F431" s="66">
        <v>0</v>
      </c>
      <c r="G431" s="66">
        <v>0</v>
      </c>
      <c r="H431" s="42">
        <v>0</v>
      </c>
    </row>
    <row r="432" spans="1:8" ht="27.95" customHeight="1">
      <c r="A432" s="5"/>
      <c r="B432" s="94" t="s">
        <v>259</v>
      </c>
      <c r="C432" s="38" t="s">
        <v>297</v>
      </c>
      <c r="D432" s="66">
        <v>0</v>
      </c>
      <c r="E432" s="42">
        <v>0</v>
      </c>
      <c r="F432" s="67">
        <v>5000</v>
      </c>
      <c r="G432" s="67">
        <v>5000</v>
      </c>
      <c r="H432" s="42">
        <v>0</v>
      </c>
    </row>
    <row r="433" spans="1:8" ht="27.95" customHeight="1">
      <c r="A433" s="5"/>
      <c r="B433" s="94" t="s">
        <v>260</v>
      </c>
      <c r="C433" s="95" t="s">
        <v>304</v>
      </c>
      <c r="D433" s="66">
        <v>0</v>
      </c>
      <c r="E433" s="42">
        <v>0</v>
      </c>
      <c r="F433" s="67">
        <v>2213</v>
      </c>
      <c r="G433" s="67">
        <v>2213</v>
      </c>
      <c r="H433" s="41">
        <v>19500</v>
      </c>
    </row>
    <row r="434" spans="1:8" ht="27.95" customHeight="1">
      <c r="A434" s="5"/>
      <c r="B434" s="94" t="s">
        <v>261</v>
      </c>
      <c r="C434" s="95" t="s">
        <v>262</v>
      </c>
      <c r="D434" s="85">
        <v>0</v>
      </c>
      <c r="E434" s="45">
        <v>0</v>
      </c>
      <c r="F434" s="86">
        <v>2518</v>
      </c>
      <c r="G434" s="86">
        <v>2518</v>
      </c>
      <c r="H434" s="46">
        <v>32800</v>
      </c>
    </row>
    <row r="435" spans="1:8">
      <c r="A435" s="5" t="s">
        <v>8</v>
      </c>
      <c r="B435" s="6">
        <v>12</v>
      </c>
      <c r="C435" s="38" t="s">
        <v>235</v>
      </c>
      <c r="D435" s="46">
        <f t="shared" ref="D435:G435" si="89">SUM(D429:D434)</f>
        <v>9924</v>
      </c>
      <c r="E435" s="45">
        <f t="shared" si="89"/>
        <v>0</v>
      </c>
      <c r="F435" s="46">
        <f t="shared" si="89"/>
        <v>9731</v>
      </c>
      <c r="G435" s="46">
        <f t="shared" si="89"/>
        <v>9731</v>
      </c>
      <c r="H435" s="46">
        <v>52300</v>
      </c>
    </row>
    <row r="436" spans="1:8">
      <c r="A436" s="5"/>
      <c r="B436" s="94"/>
      <c r="C436" s="95"/>
      <c r="D436" s="96"/>
      <c r="E436" s="97"/>
      <c r="F436" s="33"/>
      <c r="G436" s="29"/>
      <c r="H436" s="42"/>
    </row>
    <row r="437" spans="1:8">
      <c r="A437" s="5"/>
      <c r="B437" s="65">
        <v>61</v>
      </c>
      <c r="C437" s="38" t="s">
        <v>238</v>
      </c>
      <c r="D437" s="96"/>
      <c r="E437" s="97"/>
      <c r="F437" s="33"/>
      <c r="G437" s="96"/>
      <c r="H437" s="42"/>
    </row>
    <row r="438" spans="1:8" ht="14.45" customHeight="1">
      <c r="A438" s="5"/>
      <c r="B438" s="30" t="s">
        <v>192</v>
      </c>
      <c r="C438" s="31" t="s">
        <v>53</v>
      </c>
      <c r="D438" s="33">
        <v>311499</v>
      </c>
      <c r="E438" s="48">
        <v>0</v>
      </c>
      <c r="F438" s="33">
        <v>600000</v>
      </c>
      <c r="G438" s="33">
        <v>600000</v>
      </c>
      <c r="H438" s="49">
        <v>208000</v>
      </c>
    </row>
    <row r="439" spans="1:8">
      <c r="A439" s="5" t="s">
        <v>8</v>
      </c>
      <c r="B439" s="65">
        <v>61</v>
      </c>
      <c r="C439" s="31" t="s">
        <v>238</v>
      </c>
      <c r="D439" s="51">
        <f t="shared" ref="D439:G439" si="90">D438</f>
        <v>311499</v>
      </c>
      <c r="E439" s="50">
        <f t="shared" si="90"/>
        <v>0</v>
      </c>
      <c r="F439" s="51">
        <f t="shared" si="90"/>
        <v>600000</v>
      </c>
      <c r="G439" s="51">
        <f t="shared" si="90"/>
        <v>600000</v>
      </c>
      <c r="H439" s="51">
        <v>208000</v>
      </c>
    </row>
    <row r="440" spans="1:8" ht="14.45" customHeight="1">
      <c r="A440" s="5" t="s">
        <v>8</v>
      </c>
      <c r="B440" s="64">
        <v>3.101</v>
      </c>
      <c r="C440" s="56" t="s">
        <v>166</v>
      </c>
      <c r="D440" s="51">
        <f t="shared" ref="D440:G440" si="91">SUM(D425:D426)+D439+D435</f>
        <v>321644</v>
      </c>
      <c r="E440" s="50">
        <f t="shared" si="91"/>
        <v>0</v>
      </c>
      <c r="F440" s="51">
        <f t="shared" si="91"/>
        <v>609927</v>
      </c>
      <c r="G440" s="51">
        <f t="shared" si="91"/>
        <v>609927</v>
      </c>
      <c r="H440" s="51">
        <v>260496</v>
      </c>
    </row>
    <row r="441" spans="1:8" ht="14.25" customHeight="1">
      <c r="A441" s="5"/>
      <c r="B441" s="64"/>
      <c r="C441" s="56"/>
      <c r="D441" s="41"/>
      <c r="E441" s="41"/>
      <c r="F441" s="41"/>
      <c r="G441" s="41"/>
      <c r="H441" s="41"/>
    </row>
    <row r="442" spans="1:8" ht="14.45" customHeight="1">
      <c r="A442" s="5"/>
      <c r="B442" s="64">
        <v>3.1030000000000002</v>
      </c>
      <c r="C442" s="56" t="s">
        <v>265</v>
      </c>
      <c r="D442" s="39"/>
      <c r="E442" s="39"/>
      <c r="F442" s="39"/>
      <c r="G442" s="39"/>
      <c r="H442" s="39"/>
    </row>
    <row r="443" spans="1:8" ht="14.45" customHeight="1">
      <c r="A443" s="5"/>
      <c r="B443" s="98">
        <v>60</v>
      </c>
      <c r="C443" s="38" t="s">
        <v>170</v>
      </c>
      <c r="D443" s="39"/>
      <c r="E443" s="13"/>
      <c r="F443" s="13"/>
      <c r="G443" s="13"/>
      <c r="H443" s="13"/>
    </row>
    <row r="444" spans="1:8" s="117" customFormat="1" ht="14.45" customHeight="1">
      <c r="A444" s="5"/>
      <c r="B444" s="40" t="s">
        <v>171</v>
      </c>
      <c r="C444" s="38" t="s">
        <v>44</v>
      </c>
      <c r="D444" s="41">
        <v>393</v>
      </c>
      <c r="E444" s="42">
        <v>0</v>
      </c>
      <c r="F444" s="67">
        <v>402</v>
      </c>
      <c r="G444" s="67">
        <v>402</v>
      </c>
      <c r="H444" s="41">
        <v>292</v>
      </c>
    </row>
    <row r="445" spans="1:8" ht="14.45" customHeight="1">
      <c r="A445" s="5" t="s">
        <v>8</v>
      </c>
      <c r="B445" s="98">
        <v>60</v>
      </c>
      <c r="C445" s="38" t="s">
        <v>170</v>
      </c>
      <c r="D445" s="132">
        <f t="shared" ref="D445:G445" si="92">SUM(D443:D444)</f>
        <v>393</v>
      </c>
      <c r="E445" s="50">
        <f t="shared" si="92"/>
        <v>0</v>
      </c>
      <c r="F445" s="35">
        <f t="shared" si="92"/>
        <v>402</v>
      </c>
      <c r="G445" s="132">
        <f t="shared" si="92"/>
        <v>402</v>
      </c>
      <c r="H445" s="35">
        <v>292</v>
      </c>
    </row>
    <row r="446" spans="1:8">
      <c r="A446" s="5" t="s">
        <v>8</v>
      </c>
      <c r="B446" s="64">
        <v>3.1030000000000002</v>
      </c>
      <c r="C446" s="56" t="s">
        <v>265</v>
      </c>
      <c r="D446" s="46">
        <f t="shared" ref="D446:G446" si="93">D445</f>
        <v>393</v>
      </c>
      <c r="E446" s="45">
        <f t="shared" si="93"/>
        <v>0</v>
      </c>
      <c r="F446" s="46">
        <f t="shared" si="93"/>
        <v>402</v>
      </c>
      <c r="G446" s="46">
        <f t="shared" si="93"/>
        <v>402</v>
      </c>
      <c r="H446" s="46">
        <v>292</v>
      </c>
    </row>
    <row r="447" spans="1:8" s="120" customFormat="1">
      <c r="A447" s="5" t="s">
        <v>8</v>
      </c>
      <c r="B447" s="70">
        <v>3</v>
      </c>
      <c r="C447" s="38" t="s">
        <v>162</v>
      </c>
      <c r="D447" s="119">
        <f t="shared" ref="D447:G447" si="94">D446+D440+D422</f>
        <v>331276</v>
      </c>
      <c r="E447" s="45">
        <f t="shared" si="94"/>
        <v>0</v>
      </c>
      <c r="F447" s="119">
        <f t="shared" si="94"/>
        <v>618054</v>
      </c>
      <c r="G447" s="119">
        <f t="shared" si="94"/>
        <v>618154</v>
      </c>
      <c r="H447" s="119">
        <v>269213</v>
      </c>
    </row>
    <row r="448" spans="1:8" ht="12" customHeight="1">
      <c r="A448" s="5"/>
      <c r="B448" s="6"/>
      <c r="C448" s="38"/>
      <c r="D448" s="13"/>
      <c r="E448" s="52"/>
      <c r="F448" s="13"/>
      <c r="G448" s="13"/>
      <c r="H448" s="13"/>
    </row>
    <row r="449" spans="1:8" ht="14.45" customHeight="1">
      <c r="A449" s="5"/>
      <c r="B449" s="98">
        <v>62</v>
      </c>
      <c r="C449" s="38" t="s">
        <v>273</v>
      </c>
      <c r="D449" s="42"/>
      <c r="E449" s="42"/>
      <c r="F449" s="42"/>
      <c r="G449" s="42"/>
      <c r="H449" s="42"/>
    </row>
    <row r="450" spans="1:8" ht="14.45" customHeight="1">
      <c r="A450" s="5"/>
      <c r="B450" s="98" t="s">
        <v>274</v>
      </c>
      <c r="C450" s="38" t="s">
        <v>305</v>
      </c>
      <c r="D450" s="45">
        <v>0</v>
      </c>
      <c r="E450" s="45">
        <v>0</v>
      </c>
      <c r="F450" s="45">
        <v>0</v>
      </c>
      <c r="G450" s="45">
        <v>0</v>
      </c>
      <c r="H450" s="46">
        <v>14750</v>
      </c>
    </row>
    <row r="451" spans="1:8" ht="14.45" customHeight="1">
      <c r="A451" s="5" t="s">
        <v>8</v>
      </c>
      <c r="B451" s="64">
        <v>4.8</v>
      </c>
      <c r="C451" s="56" t="s">
        <v>42</v>
      </c>
      <c r="D451" s="45">
        <f>D450</f>
        <v>0</v>
      </c>
      <c r="E451" s="45">
        <f t="shared" ref="E451:G451" si="95">E450</f>
        <v>0</v>
      </c>
      <c r="F451" s="45">
        <f t="shared" si="95"/>
        <v>0</v>
      </c>
      <c r="G451" s="45">
        <f t="shared" si="95"/>
        <v>0</v>
      </c>
      <c r="H451" s="46">
        <v>14750</v>
      </c>
    </row>
    <row r="452" spans="1:8" ht="14.45" customHeight="1">
      <c r="A452" s="5" t="s">
        <v>8</v>
      </c>
      <c r="B452" s="70">
        <v>4</v>
      </c>
      <c r="C452" s="38" t="s">
        <v>172</v>
      </c>
      <c r="D452" s="45">
        <f t="shared" ref="D452:G452" si="96">D451</f>
        <v>0</v>
      </c>
      <c r="E452" s="45">
        <f t="shared" si="96"/>
        <v>0</v>
      </c>
      <c r="F452" s="45">
        <f t="shared" si="96"/>
        <v>0</v>
      </c>
      <c r="G452" s="45">
        <f t="shared" si="96"/>
        <v>0</v>
      </c>
      <c r="H452" s="46">
        <v>14750</v>
      </c>
    </row>
    <row r="453" spans="1:8" ht="14.45" customHeight="1">
      <c r="A453" s="5" t="s">
        <v>8</v>
      </c>
      <c r="B453" s="69">
        <v>3435</v>
      </c>
      <c r="C453" s="56" t="s">
        <v>2</v>
      </c>
      <c r="D453" s="51">
        <f t="shared" ref="D453:G453" si="97">D452+D447</f>
        <v>331276</v>
      </c>
      <c r="E453" s="50">
        <f t="shared" si="97"/>
        <v>0</v>
      </c>
      <c r="F453" s="51">
        <f t="shared" si="97"/>
        <v>618054</v>
      </c>
      <c r="G453" s="51">
        <f t="shared" si="97"/>
        <v>618154</v>
      </c>
      <c r="H453" s="51">
        <v>283963</v>
      </c>
    </row>
    <row r="454" spans="1:8" s="117" customFormat="1" ht="14.45" customHeight="1">
      <c r="A454" s="99" t="s">
        <v>8</v>
      </c>
      <c r="B454" s="100"/>
      <c r="C454" s="101" t="s">
        <v>9</v>
      </c>
      <c r="D454" s="51">
        <f t="shared" ref="D454:G454" si="98">D407+D92+D453+D26</f>
        <v>747181</v>
      </c>
      <c r="E454" s="51">
        <f t="shared" si="98"/>
        <v>874702</v>
      </c>
      <c r="F454" s="51">
        <f t="shared" si="98"/>
        <v>2158585</v>
      </c>
      <c r="G454" s="51">
        <f t="shared" si="98"/>
        <v>2163651</v>
      </c>
      <c r="H454" s="51">
        <v>1681131</v>
      </c>
    </row>
    <row r="455" spans="1:8" ht="7.15" customHeight="1">
      <c r="A455" s="5"/>
      <c r="B455" s="6"/>
      <c r="C455" s="56"/>
      <c r="D455" s="13"/>
      <c r="E455" s="13"/>
      <c r="F455" s="13"/>
      <c r="G455" s="13"/>
      <c r="H455" s="13"/>
    </row>
    <row r="456" spans="1:8" ht="15" customHeight="1">
      <c r="C456" s="27" t="s">
        <v>173</v>
      </c>
      <c r="D456" s="13"/>
      <c r="E456" s="13"/>
      <c r="F456" s="13"/>
      <c r="G456" s="13"/>
      <c r="H456" s="13"/>
    </row>
    <row r="457" spans="1:8" ht="15" customHeight="1">
      <c r="A457" s="15" t="s">
        <v>10</v>
      </c>
      <c r="B457" s="26">
        <v>4406</v>
      </c>
      <c r="C457" s="27" t="s">
        <v>190</v>
      </c>
      <c r="D457" s="29"/>
      <c r="E457" s="29"/>
      <c r="F457" s="29"/>
      <c r="G457" s="29"/>
      <c r="H457" s="29"/>
    </row>
    <row r="458" spans="1:8" ht="15" customHeight="1">
      <c r="A458" s="5"/>
      <c r="B458" s="70">
        <v>1</v>
      </c>
      <c r="C458" s="38" t="s">
        <v>191</v>
      </c>
      <c r="D458" s="39"/>
      <c r="E458" s="39"/>
      <c r="F458" s="39"/>
      <c r="G458" s="39"/>
      <c r="H458" s="39"/>
    </row>
    <row r="459" spans="1:8" ht="15" customHeight="1">
      <c r="A459" s="43"/>
      <c r="B459" s="104">
        <v>1.101</v>
      </c>
      <c r="C459" s="74" t="s">
        <v>97</v>
      </c>
      <c r="D459" s="121"/>
      <c r="E459" s="121"/>
      <c r="F459" s="121"/>
      <c r="G459" s="121"/>
      <c r="H459" s="121"/>
    </row>
    <row r="460" spans="1:8" ht="25.5">
      <c r="A460" s="5"/>
      <c r="B460" s="6">
        <v>11</v>
      </c>
      <c r="C460" s="38" t="s">
        <v>300</v>
      </c>
      <c r="D460" s="42"/>
      <c r="E460" s="42"/>
      <c r="F460" s="41"/>
      <c r="G460" s="42"/>
      <c r="H460" s="41"/>
    </row>
    <row r="461" spans="1:8" ht="15" customHeight="1">
      <c r="A461" s="5"/>
      <c r="B461" s="65" t="s">
        <v>174</v>
      </c>
      <c r="C461" s="38" t="s">
        <v>13</v>
      </c>
      <c r="D461" s="42"/>
      <c r="E461" s="42"/>
      <c r="F461" s="41"/>
      <c r="G461" s="42"/>
      <c r="H461" s="41"/>
    </row>
    <row r="462" spans="1:8" ht="15" customHeight="1">
      <c r="A462" s="5"/>
      <c r="B462" s="123" t="s">
        <v>225</v>
      </c>
      <c r="C462" s="38" t="s">
        <v>272</v>
      </c>
      <c r="D462" s="41">
        <v>11812</v>
      </c>
      <c r="E462" s="42">
        <v>0</v>
      </c>
      <c r="F462" s="41">
        <v>20000</v>
      </c>
      <c r="G462" s="41">
        <v>20000</v>
      </c>
      <c r="H462" s="41">
        <v>26089</v>
      </c>
    </row>
    <row r="463" spans="1:8" ht="15" customHeight="1">
      <c r="A463" s="5"/>
      <c r="B463" s="123" t="s">
        <v>281</v>
      </c>
      <c r="C463" s="38" t="s">
        <v>282</v>
      </c>
      <c r="D463" s="45">
        <v>0</v>
      </c>
      <c r="E463" s="45">
        <v>0</v>
      </c>
      <c r="F463" s="45">
        <v>0</v>
      </c>
      <c r="G463" s="45">
        <v>0</v>
      </c>
      <c r="H463" s="41">
        <v>2600</v>
      </c>
    </row>
    <row r="464" spans="1:8" ht="15" customHeight="1">
      <c r="A464" s="5" t="s">
        <v>8</v>
      </c>
      <c r="B464" s="6">
        <v>11</v>
      </c>
      <c r="C464" s="38" t="s">
        <v>300</v>
      </c>
      <c r="D464" s="51">
        <f>SUM(D462:D463)</f>
        <v>11812</v>
      </c>
      <c r="E464" s="50">
        <f t="shared" ref="E464:G464" si="99">SUM(E462:E463)</f>
        <v>0</v>
      </c>
      <c r="F464" s="51">
        <f t="shared" si="99"/>
        <v>20000</v>
      </c>
      <c r="G464" s="51">
        <f t="shared" si="99"/>
        <v>20000</v>
      </c>
      <c r="H464" s="51">
        <v>28689</v>
      </c>
    </row>
    <row r="465" spans="1:8" ht="15" customHeight="1">
      <c r="A465" s="5" t="s">
        <v>8</v>
      </c>
      <c r="B465" s="64">
        <v>1.101</v>
      </c>
      <c r="C465" s="56" t="s">
        <v>97</v>
      </c>
      <c r="D465" s="46">
        <f t="shared" ref="D465:G465" si="100">D464</f>
        <v>11812</v>
      </c>
      <c r="E465" s="45">
        <f t="shared" si="100"/>
        <v>0</v>
      </c>
      <c r="F465" s="46">
        <f t="shared" si="100"/>
        <v>20000</v>
      </c>
      <c r="G465" s="46">
        <f t="shared" si="100"/>
        <v>20000</v>
      </c>
      <c r="H465" s="46">
        <v>28689</v>
      </c>
    </row>
    <row r="466" spans="1:8" ht="15" customHeight="1">
      <c r="A466" s="5" t="s">
        <v>8</v>
      </c>
      <c r="B466" s="70">
        <v>1</v>
      </c>
      <c r="C466" s="38" t="s">
        <v>191</v>
      </c>
      <c r="D466" s="46">
        <f t="shared" ref="D466:G466" si="101">D465</f>
        <v>11812</v>
      </c>
      <c r="E466" s="45">
        <f t="shared" si="101"/>
        <v>0</v>
      </c>
      <c r="F466" s="46">
        <f t="shared" si="101"/>
        <v>20000</v>
      </c>
      <c r="G466" s="46">
        <f t="shared" si="101"/>
        <v>20000</v>
      </c>
      <c r="H466" s="46">
        <v>28689</v>
      </c>
    </row>
    <row r="467" spans="1:8" ht="15" customHeight="1">
      <c r="A467" s="5"/>
      <c r="B467" s="70"/>
      <c r="C467" s="38"/>
      <c r="D467" s="41"/>
      <c r="E467" s="42"/>
      <c r="F467" s="41"/>
      <c r="G467" s="41"/>
      <c r="H467" s="41"/>
    </row>
    <row r="468" spans="1:8" ht="15" customHeight="1">
      <c r="A468" s="5"/>
      <c r="B468" s="70">
        <v>2</v>
      </c>
      <c r="C468" s="38" t="s">
        <v>199</v>
      </c>
      <c r="D468" s="41"/>
      <c r="E468" s="42"/>
      <c r="F468" s="41"/>
      <c r="G468" s="41"/>
      <c r="H468" s="41"/>
    </row>
    <row r="469" spans="1:8" ht="15" customHeight="1">
      <c r="A469" s="5"/>
      <c r="B469" s="64">
        <v>1.1120000000000001</v>
      </c>
      <c r="C469" s="38" t="s">
        <v>160</v>
      </c>
      <c r="D469" s="41"/>
      <c r="E469" s="42"/>
      <c r="F469" s="41"/>
      <c r="G469" s="41"/>
      <c r="H469" s="41"/>
    </row>
    <row r="470" spans="1:8" ht="15" customHeight="1">
      <c r="A470" s="5"/>
      <c r="B470" s="70">
        <v>46</v>
      </c>
      <c r="C470" s="38" t="s">
        <v>24</v>
      </c>
      <c r="D470" s="41"/>
      <c r="E470" s="42"/>
      <c r="F470" s="41"/>
      <c r="G470" s="41"/>
      <c r="H470" s="41"/>
    </row>
    <row r="471" spans="1:8" ht="15" customHeight="1">
      <c r="A471" s="5"/>
      <c r="B471" s="70" t="s">
        <v>275</v>
      </c>
      <c r="C471" s="38" t="s">
        <v>280</v>
      </c>
      <c r="D471" s="42">
        <v>0</v>
      </c>
      <c r="E471" s="42">
        <v>0</v>
      </c>
      <c r="F471" s="42">
        <v>0</v>
      </c>
      <c r="G471" s="42">
        <v>0</v>
      </c>
      <c r="H471" s="41">
        <v>8028</v>
      </c>
    </row>
    <row r="472" spans="1:8" ht="15" customHeight="1">
      <c r="A472" s="5"/>
      <c r="B472" s="70" t="s">
        <v>276</v>
      </c>
      <c r="C472" s="38" t="s">
        <v>277</v>
      </c>
      <c r="D472" s="45">
        <v>0</v>
      </c>
      <c r="E472" s="45">
        <v>0</v>
      </c>
      <c r="F472" s="45">
        <v>0</v>
      </c>
      <c r="G472" s="45">
        <v>0</v>
      </c>
      <c r="H472" s="41">
        <v>21300</v>
      </c>
    </row>
    <row r="473" spans="1:8" ht="15" customHeight="1">
      <c r="A473" s="5" t="s">
        <v>8</v>
      </c>
      <c r="B473" s="64">
        <v>1.1120000000000001</v>
      </c>
      <c r="C473" s="38" t="s">
        <v>160</v>
      </c>
      <c r="D473" s="45">
        <f>D472+D471</f>
        <v>0</v>
      </c>
      <c r="E473" s="45">
        <f t="shared" ref="E473:G473" si="102">E472+E471</f>
        <v>0</v>
      </c>
      <c r="F473" s="45">
        <f t="shared" si="102"/>
        <v>0</v>
      </c>
      <c r="G473" s="45">
        <f t="shared" si="102"/>
        <v>0</v>
      </c>
      <c r="H473" s="59">
        <v>29328</v>
      </c>
    </row>
    <row r="474" spans="1:8" ht="15" customHeight="1">
      <c r="A474" s="5" t="s">
        <v>8</v>
      </c>
      <c r="B474" s="70">
        <v>2</v>
      </c>
      <c r="C474" s="38" t="s">
        <v>199</v>
      </c>
      <c r="D474" s="45">
        <f>D473</f>
        <v>0</v>
      </c>
      <c r="E474" s="45">
        <f t="shared" ref="E474:G474" si="103">E473</f>
        <v>0</v>
      </c>
      <c r="F474" s="45">
        <f t="shared" si="103"/>
        <v>0</v>
      </c>
      <c r="G474" s="45">
        <f t="shared" si="103"/>
        <v>0</v>
      </c>
      <c r="H474" s="51">
        <v>29328</v>
      </c>
    </row>
    <row r="475" spans="1:8" ht="15" customHeight="1">
      <c r="A475" s="15" t="s">
        <v>8</v>
      </c>
      <c r="B475" s="26">
        <v>4406</v>
      </c>
      <c r="C475" s="27" t="s">
        <v>190</v>
      </c>
      <c r="D475" s="46">
        <f>D466+D474</f>
        <v>11812</v>
      </c>
      <c r="E475" s="45">
        <f t="shared" ref="E475:G475" si="104">E466+E474</f>
        <v>0</v>
      </c>
      <c r="F475" s="46">
        <f t="shared" si="104"/>
        <v>20000</v>
      </c>
      <c r="G475" s="46">
        <f t="shared" si="104"/>
        <v>20000</v>
      </c>
      <c r="H475" s="46">
        <v>58017</v>
      </c>
    </row>
    <row r="476" spans="1:8" ht="15" customHeight="1">
      <c r="A476" s="99" t="s">
        <v>8</v>
      </c>
      <c r="B476" s="100"/>
      <c r="C476" s="101" t="s">
        <v>173</v>
      </c>
      <c r="D476" s="49">
        <f t="shared" ref="D476:G476" si="105">D475</f>
        <v>11812</v>
      </c>
      <c r="E476" s="48">
        <f t="shared" si="105"/>
        <v>0</v>
      </c>
      <c r="F476" s="49">
        <f t="shared" si="105"/>
        <v>20000</v>
      </c>
      <c r="G476" s="49">
        <f t="shared" si="105"/>
        <v>20000</v>
      </c>
      <c r="H476" s="49">
        <v>58017</v>
      </c>
    </row>
    <row r="477" spans="1:8" ht="15" customHeight="1">
      <c r="A477" s="99" t="s">
        <v>8</v>
      </c>
      <c r="B477" s="100"/>
      <c r="C477" s="101" t="s">
        <v>4</v>
      </c>
      <c r="D477" s="102">
        <f t="shared" ref="D477:G477" si="106">D476+D454</f>
        <v>758993</v>
      </c>
      <c r="E477" s="102">
        <f t="shared" si="106"/>
        <v>874702</v>
      </c>
      <c r="F477" s="102">
        <f t="shared" si="106"/>
        <v>2178585</v>
      </c>
      <c r="G477" s="102">
        <f t="shared" si="106"/>
        <v>2183651</v>
      </c>
      <c r="H477" s="102">
        <v>1739148</v>
      </c>
    </row>
    <row r="478" spans="1:8">
      <c r="D478" s="13"/>
      <c r="E478" s="13"/>
      <c r="F478" s="13"/>
      <c r="G478" s="13"/>
      <c r="H478" s="13"/>
    </row>
    <row r="479" spans="1:8" ht="15" customHeight="1">
      <c r="A479" s="5" t="s">
        <v>210</v>
      </c>
      <c r="B479" s="6">
        <v>2406</v>
      </c>
      <c r="C479" s="38" t="s">
        <v>240</v>
      </c>
      <c r="D479" s="42">
        <v>0</v>
      </c>
      <c r="E479" s="52">
        <v>13</v>
      </c>
      <c r="F479" s="42">
        <v>0</v>
      </c>
      <c r="G479" s="42">
        <v>0</v>
      </c>
      <c r="H479" s="42">
        <v>0</v>
      </c>
    </row>
    <row r="480" spans="1:8" ht="43.15" customHeight="1">
      <c r="A480" s="127" t="s">
        <v>203</v>
      </c>
      <c r="B480" s="134" t="s">
        <v>204</v>
      </c>
      <c r="C480" s="135"/>
      <c r="D480" s="136"/>
      <c r="E480" s="136"/>
      <c r="F480" s="136"/>
      <c r="G480" s="136"/>
      <c r="H480" s="136"/>
    </row>
    <row r="481" spans="1:8">
      <c r="A481" s="5" t="s">
        <v>210</v>
      </c>
      <c r="B481" s="6">
        <v>3435</v>
      </c>
      <c r="C481" s="103" t="s">
        <v>306</v>
      </c>
      <c r="D481" s="41">
        <v>312018</v>
      </c>
      <c r="E481" s="53">
        <v>0</v>
      </c>
      <c r="F481" s="67">
        <v>600000</v>
      </c>
      <c r="G481" s="67">
        <v>600000</v>
      </c>
      <c r="H481" s="67">
        <v>208000</v>
      </c>
    </row>
    <row r="482" spans="1:8">
      <c r="A482" s="5"/>
      <c r="B482" s="6"/>
      <c r="C482" s="103"/>
      <c r="D482" s="41"/>
      <c r="E482" s="13"/>
      <c r="F482" s="67"/>
      <c r="G482" s="67"/>
      <c r="H482" s="73"/>
    </row>
    <row r="483" spans="1:8">
      <c r="F483" s="3"/>
    </row>
    <row r="484" spans="1:8">
      <c r="F484" s="3"/>
    </row>
    <row r="485" spans="1:8">
      <c r="B485" s="139"/>
      <c r="C485" s="139"/>
      <c r="F485" s="3"/>
    </row>
    <row r="486" spans="1:8" ht="26.1" customHeight="1">
      <c r="B486" s="133"/>
      <c r="C486" s="133"/>
      <c r="F486" s="3"/>
    </row>
    <row r="487" spans="1:8">
      <c r="B487" s="87"/>
      <c r="C487" s="56"/>
      <c r="F487" s="3"/>
    </row>
    <row r="488" spans="1:8">
      <c r="C488" s="31"/>
      <c r="F488" s="3"/>
    </row>
    <row r="489" spans="1:8">
      <c r="C489" s="31"/>
      <c r="F489" s="3"/>
    </row>
    <row r="490" spans="1:8">
      <c r="B490" s="40"/>
      <c r="C490" s="38"/>
      <c r="F490" s="3"/>
    </row>
  </sheetData>
  <customSheetViews>
    <customSheetView guid="{500B8DB8-F286-4AC6-8FFB-9BFEC967AB3A}" scale="70" showPageBreaks="1" printArea="1" showAutoFilter="1" view="pageBreakPreview" showRuler="0" topLeftCell="A551">
      <selection activeCell="G538" sqref="G538"/>
      <rowBreaks count="17" manualBreakCount="17">
        <brk id="34" max="11" man="1"/>
        <brk id="69" max="11" man="1"/>
        <brk id="105" max="11" man="1"/>
        <brk id="139" max="11" man="1"/>
        <brk id="174" max="11" man="1"/>
        <brk id="206" max="11" man="1"/>
        <brk id="241" max="11" man="1"/>
        <brk id="273" max="11" man="1"/>
        <brk id="309" max="11" man="1"/>
        <brk id="341" max="11" man="1"/>
        <brk id="373" max="11" man="1"/>
        <brk id="403" max="11" man="1"/>
        <brk id="437" max="11" man="1"/>
        <brk id="467" max="11" man="1"/>
        <brk id="480" max="11" man="1"/>
        <brk id="514" max="11" man="1"/>
        <brk id="546" max="11" man="1"/>
      </rowBreaks>
      <pageMargins left="0.75" right="0.5" top="0.75" bottom="0.75" header="0.5" footer="0"/>
      <printOptions horizontalCentered="1"/>
      <pageSetup paperSize="9" scale="93" firstPageNumber="106" orientation="landscape" blackAndWhite="1" useFirstPageNumber="1" horizontalDpi="4294967292" r:id="rId1"/>
      <headerFooter alignWithMargins="0">
        <oddHeader>&amp;C    &amp;"Times New Roman,Bold"  &amp;P</oddHeader>
      </headerFooter>
      <autoFilter ref="B1:M1"/>
    </customSheetView>
  </customSheetViews>
  <mergeCells count="8">
    <mergeCell ref="B486:C486"/>
    <mergeCell ref="B480:H480"/>
    <mergeCell ref="A1:H1"/>
    <mergeCell ref="D19:E19"/>
    <mergeCell ref="B485:C485"/>
    <mergeCell ref="A2:H2"/>
    <mergeCell ref="F5:H5"/>
    <mergeCell ref="D18:E18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1" firstPageNumber="89" orientation="landscape" blackAndWhite="1" useFirstPageNumber="1" r:id="rId2"/>
  <headerFooter alignWithMargins="0">
    <oddHeader xml:space="preserve">&amp;C   </oddHeader>
    <oddFooter>&amp;C&amp;"Times New Roman,Bold"&amp;P</oddFooter>
  </headerFooter>
  <rowBreaks count="12" manualBreakCount="12">
    <brk id="40" max="7" man="1"/>
    <brk id="77" max="7" man="1"/>
    <brk id="112" max="7" man="1"/>
    <brk id="150" max="7" man="1"/>
    <brk id="183" max="7" man="1"/>
    <brk id="217" max="7" man="1"/>
    <brk id="288" max="7" man="1"/>
    <brk id="322" max="7" man="1"/>
    <brk id="357" max="7" man="1"/>
    <brk id="389" max="7" man="1"/>
    <brk id="424" max="7" man="1"/>
    <brk id="453" max="7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dem12</vt:lpstr>
      <vt:lpstr>Sheet1</vt:lpstr>
      <vt:lpstr>'dem12'!ecolorec</vt:lpstr>
      <vt:lpstr>'dem12'!ee</vt:lpstr>
      <vt:lpstr>forestrevenue</vt:lpstr>
      <vt:lpstr>'dem12'!fwl</vt:lpstr>
      <vt:lpstr>'dem12'!fwlcap</vt:lpstr>
      <vt:lpstr>'dem12'!fwlrec1</vt:lpstr>
      <vt:lpstr>'dem12'!otd</vt:lpstr>
      <vt:lpstr>'dem12'!Print_Area</vt:lpstr>
      <vt:lpstr>'dem12'!Print_Titles</vt:lpstr>
      <vt:lpstr>'dem12'!swc</vt:lpstr>
      <vt:lpstr>'dem12'!voted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2018-02-27T05:04:16Z</cp:lastPrinted>
  <dcterms:created xsi:type="dcterms:W3CDTF">2004-06-02T16:15:08Z</dcterms:created>
  <dcterms:modified xsi:type="dcterms:W3CDTF">2018-04-07T07:46:12Z</dcterms:modified>
</cp:coreProperties>
</file>