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/>
  </bookViews>
  <sheets>
    <sheet name="dem13" sheetId="4" r:id="rId1"/>
  </sheets>
  <definedNames>
    <definedName name="__123Graph_D" hidden="1">#REF!</definedName>
    <definedName name="_xlnm._FilterDatabase" localSheetId="0" hidden="1">'dem13'!$A$18:$H$555</definedName>
    <definedName name="_Regression_Int" localSheetId="0" hidden="1">1</definedName>
    <definedName name="css" localSheetId="0">'dem13'!$D$493:$H$493</definedName>
    <definedName name="cssrec" localSheetId="0">'dem13'!#REF!</definedName>
    <definedName name="fw" localSheetId="0">'dem13'!$D$467:$H$467</definedName>
    <definedName name="health" localSheetId="0">'dem13'!$D$397:$H$397</definedName>
    <definedName name="healthcap" localSheetId="0">'dem13'!$D$549:$H$549</definedName>
    <definedName name="healthrec" localSheetId="0">'dem13'!$D$553:$H$553</definedName>
    <definedName name="healthrec2" localSheetId="0">'dem13'!#REF!</definedName>
    <definedName name="healthrec3" localSheetId="0">'dem13'!#REF!</definedName>
    <definedName name="healthrevenue">'dem13'!$E$13:$F$13</definedName>
    <definedName name="housing" localSheetId="0">'dem13'!$D$483:$H$483</definedName>
    <definedName name="loan" localSheetId="0">'dem13'!#REF!</definedName>
    <definedName name="np" localSheetId="0">'dem13'!#REF!</definedName>
    <definedName name="_xlnm.Print_Area" localSheetId="0">'dem13'!$A$1:$H$552</definedName>
    <definedName name="_xlnm.Print_Titles" localSheetId="0">'dem13'!$15:$18</definedName>
    <definedName name="pw" localSheetId="0">'dem13'!$D$37:$H$37</definedName>
    <definedName name="pwrec" localSheetId="0">'dem13'!#REF!</definedName>
    <definedName name="rec" localSheetId="0">'dem13'!#REF!</definedName>
    <definedName name="revise" localSheetId="0">'dem13'!#REF!</definedName>
    <definedName name="summary" localSheetId="0">'dem13'!#REF!</definedName>
    <definedName name="welfarecap">#REF!</definedName>
    <definedName name="Z_239EE218_578E_4317_BEED_14D5D7089E27_.wvu.Cols" localSheetId="0" hidden="1">'dem13'!#REF!</definedName>
    <definedName name="Z_239EE218_578E_4317_BEED_14D5D7089E27_.wvu.FilterData" localSheetId="0" hidden="1">'dem13'!$A$1:$H$522</definedName>
    <definedName name="Z_239EE218_578E_4317_BEED_14D5D7089E27_.wvu.PrintArea" localSheetId="0" hidden="1">'dem13'!$A$1:$H$522</definedName>
    <definedName name="Z_239EE218_578E_4317_BEED_14D5D7089E27_.wvu.PrintTitles" localSheetId="0" hidden="1">'dem13'!$15:$18</definedName>
    <definedName name="Z_302A3EA3_AE96_11D5_A646_0050BA3D7AFD_.wvu.Cols" localSheetId="0" hidden="1">'dem13'!#REF!</definedName>
    <definedName name="Z_302A3EA3_AE96_11D5_A646_0050BA3D7AFD_.wvu.FilterData" localSheetId="0" hidden="1">'dem13'!$A$1:$H$522</definedName>
    <definedName name="Z_302A3EA3_AE96_11D5_A646_0050BA3D7AFD_.wvu.PrintArea" localSheetId="0" hidden="1">'dem13'!$A$1:$H$522</definedName>
    <definedName name="Z_302A3EA3_AE96_11D5_A646_0050BA3D7AFD_.wvu.PrintTitles" localSheetId="0" hidden="1">'dem13'!$15:$18</definedName>
    <definedName name="Z_36DBA021_0ECB_11D4_8064_004005726899_.wvu.Cols" localSheetId="0" hidden="1">'dem13'!#REF!</definedName>
    <definedName name="Z_36DBA021_0ECB_11D4_8064_004005726899_.wvu.FilterData" localSheetId="0" hidden="1">'dem13'!$C$19:$C$485</definedName>
    <definedName name="Z_36DBA021_0ECB_11D4_8064_004005726899_.wvu.PrintArea" localSheetId="0" hidden="1">'dem13'!$A$1:$H$522</definedName>
    <definedName name="Z_36DBA021_0ECB_11D4_8064_004005726899_.wvu.PrintTitles" localSheetId="0" hidden="1">'dem13'!$15:$18</definedName>
    <definedName name="Z_93EBE921_AE91_11D5_8685_004005726899_.wvu.Cols" localSheetId="0" hidden="1">'dem13'!#REF!</definedName>
    <definedName name="Z_93EBE921_AE91_11D5_8685_004005726899_.wvu.FilterData" localSheetId="0" hidden="1">'dem13'!$C$19:$C$485</definedName>
    <definedName name="Z_93EBE921_AE91_11D5_8685_004005726899_.wvu.PrintArea" localSheetId="0" hidden="1">'dem13'!$A$1:$H$522</definedName>
    <definedName name="Z_93EBE921_AE91_11D5_8685_004005726899_.wvu.PrintTitles" localSheetId="0" hidden="1">'dem13'!$15:$18</definedName>
    <definedName name="Z_94DA79C1_0FDE_11D5_9579_000021DAEEA2_.wvu.Cols" localSheetId="0" hidden="1">'dem13'!#REF!</definedName>
    <definedName name="Z_94DA79C1_0FDE_11D5_9579_000021DAEEA2_.wvu.FilterData" localSheetId="0" hidden="1">'dem13'!$C$19:$C$485</definedName>
    <definedName name="Z_94DA79C1_0FDE_11D5_9579_000021DAEEA2_.wvu.PrintArea" localSheetId="0" hidden="1">'dem13'!$A$1:$H$522</definedName>
    <definedName name="Z_94DA79C1_0FDE_11D5_9579_000021DAEEA2_.wvu.PrintTitles" localSheetId="0" hidden="1">'dem13'!$15:$18</definedName>
    <definedName name="Z_ABD99FA4_164C_11D6_A646_0050BA3D7AFD_.wvu.FilterData" localSheetId="0" hidden="1">'dem13'!$C$19:$C$485</definedName>
    <definedName name="Z_ABD99FA5_164C_11D6_A646_0050BA3D7AFD_.wvu.FilterData" localSheetId="0" hidden="1">'dem13'!$C$19:$C$485</definedName>
    <definedName name="Z_B4CB0972_161F_11D5_8064_004005726899_.wvu.FilterData" localSheetId="0" hidden="1">'dem13'!$C$19:$C$485</definedName>
    <definedName name="Z_B4CB098C_161F_11D5_8064_004005726899_.wvu.FilterData" localSheetId="0" hidden="1">'dem13'!$C$19:$C$485</definedName>
    <definedName name="Z_B4CB0999_161F_11D5_8064_004005726899_.wvu.FilterData" localSheetId="0" hidden="1">'dem13'!$C$19:$C$485</definedName>
    <definedName name="Z_C868F8C3_16D7_11D5_A68D_81D6213F5331_.wvu.Cols" localSheetId="0" hidden="1">'dem13'!#REF!</definedName>
    <definedName name="Z_C868F8C3_16D7_11D5_A68D_81D6213F5331_.wvu.FilterData" localSheetId="0" hidden="1">'dem13'!$C$19:$C$485</definedName>
    <definedName name="Z_C868F8C3_16D7_11D5_A68D_81D6213F5331_.wvu.PrintArea" localSheetId="0" hidden="1">'dem13'!$A$1:$H$522</definedName>
    <definedName name="Z_C868F8C3_16D7_11D5_A68D_81D6213F5331_.wvu.PrintTitles" localSheetId="0" hidden="1">'dem13'!$15:$18</definedName>
    <definedName name="Z_E5DF37BD_125C_11D5_8DC4_D0F5D88B3549_.wvu.Cols" localSheetId="0" hidden="1">'dem13'!#REF!</definedName>
    <definedName name="Z_E5DF37BD_125C_11D5_8DC4_D0F5D88B3549_.wvu.FilterData" localSheetId="0" hidden="1">'dem13'!$C$19:$C$485</definedName>
    <definedName name="Z_E5DF37BD_125C_11D5_8DC4_D0F5D88B3549_.wvu.PrintArea" localSheetId="0" hidden="1">'dem13'!$A$1:$H$522</definedName>
    <definedName name="Z_E5DF37BD_125C_11D5_8DC4_D0F5D88B3549_.wvu.PrintTitles" localSheetId="0" hidden="1">'dem13'!$15:$18</definedName>
    <definedName name="Z_F8ADACC1_164E_11D6_B603_000021DAEEA2_.wvu.Cols" localSheetId="0" hidden="1">'dem13'!#REF!</definedName>
    <definedName name="Z_F8ADACC1_164E_11D6_B603_000021DAEEA2_.wvu.FilterData" localSheetId="0" hidden="1">'dem13'!$C$19:$C$485</definedName>
    <definedName name="Z_F8ADACC1_164E_11D6_B603_000021DAEEA2_.wvu.PrintArea" localSheetId="0" hidden="1">'dem13'!$A$1:$H$522</definedName>
    <definedName name="Z_F8ADACC1_164E_11D6_B603_000021DAEEA2_.wvu.PrintTitles" localSheetId="0" hidden="1">'dem13'!$15:$18</definedName>
  </definedNames>
  <calcPr calcId="125725"/>
</workbook>
</file>

<file path=xl/calcChain.xml><?xml version="1.0" encoding="utf-8"?>
<calcChain xmlns="http://schemas.openxmlformats.org/spreadsheetml/2006/main">
  <c r="G206" i="4"/>
  <c r="F206"/>
  <c r="E206"/>
  <c r="D206"/>
  <c r="G202"/>
  <c r="F202"/>
  <c r="E202"/>
  <c r="D202"/>
  <c r="G198"/>
  <c r="F198"/>
  <c r="E198"/>
  <c r="D198"/>
  <c r="E194"/>
  <c r="F194"/>
  <c r="G194"/>
  <c r="D194"/>
  <c r="G175"/>
  <c r="F175"/>
  <c r="E175"/>
  <c r="D175"/>
  <c r="G171"/>
  <c r="F171"/>
  <c r="E171"/>
  <c r="D171"/>
  <c r="G167"/>
  <c r="F167"/>
  <c r="E167"/>
  <c r="D167"/>
  <c r="G163"/>
  <c r="F163"/>
  <c r="E163"/>
  <c r="D163"/>
  <c r="G159"/>
  <c r="F159"/>
  <c r="E159"/>
  <c r="D159"/>
  <c r="E155"/>
  <c r="F155"/>
  <c r="G155"/>
  <c r="D155"/>
  <c r="D83" l="1"/>
  <c r="E512" l="1"/>
  <c r="F512"/>
  <c r="G512"/>
  <c r="D512"/>
  <c r="G546" l="1"/>
  <c r="F546"/>
  <c r="E546"/>
  <c r="D546"/>
  <c r="D151"/>
  <c r="E151"/>
  <c r="F151"/>
  <c r="G151"/>
  <c r="G547" l="1"/>
  <c r="F547"/>
  <c r="F548" s="1"/>
  <c r="E547"/>
  <c r="E548" s="1"/>
  <c r="D547"/>
  <c r="D548" s="1"/>
  <c r="G535"/>
  <c r="G536" s="1"/>
  <c r="F535"/>
  <c r="F536" s="1"/>
  <c r="E535"/>
  <c r="E536" s="1"/>
  <c r="D535"/>
  <c r="D536" s="1"/>
  <c r="G527"/>
  <c r="G528" s="1"/>
  <c r="F527"/>
  <c r="F528" s="1"/>
  <c r="E527"/>
  <c r="E528" s="1"/>
  <c r="D527"/>
  <c r="D528" s="1"/>
  <c r="G520"/>
  <c r="G521" s="1"/>
  <c r="F520"/>
  <c r="F521" s="1"/>
  <c r="E520"/>
  <c r="E521" s="1"/>
  <c r="D520"/>
  <c r="D521" s="1"/>
  <c r="G513"/>
  <c r="G514" s="1"/>
  <c r="F513"/>
  <c r="F514" s="1"/>
  <c r="E513"/>
  <c r="E514" s="1"/>
  <c r="D513"/>
  <c r="D514" s="1"/>
  <c r="G491"/>
  <c r="G492" s="1"/>
  <c r="G493" s="1"/>
  <c r="F491"/>
  <c r="F492" s="1"/>
  <c r="F493" s="1"/>
  <c r="E491"/>
  <c r="E492" s="1"/>
  <c r="E493" s="1"/>
  <c r="D491"/>
  <c r="D492" s="1"/>
  <c r="D493" s="1"/>
  <c r="G490"/>
  <c r="F490"/>
  <c r="E490"/>
  <c r="D490"/>
  <c r="G480"/>
  <c r="F480"/>
  <c r="E480"/>
  <c r="D480"/>
  <c r="G475"/>
  <c r="F475"/>
  <c r="E475"/>
  <c r="D475"/>
  <c r="G464"/>
  <c r="G465" s="1"/>
  <c r="G466" s="1"/>
  <c r="F464"/>
  <c r="F465" s="1"/>
  <c r="F466" s="1"/>
  <c r="E464"/>
  <c r="E465" s="1"/>
  <c r="E466" s="1"/>
  <c r="D464"/>
  <c r="D465" s="1"/>
  <c r="D466" s="1"/>
  <c r="G455"/>
  <c r="F455"/>
  <c r="E455"/>
  <c r="D455"/>
  <c r="G450"/>
  <c r="F450"/>
  <c r="E450"/>
  <c r="D450"/>
  <c r="G445"/>
  <c r="F445"/>
  <c r="E445"/>
  <c r="D445"/>
  <c r="G440"/>
  <c r="F440"/>
  <c r="E440"/>
  <c r="D440"/>
  <c r="G432"/>
  <c r="G433" s="1"/>
  <c r="F432"/>
  <c r="F433" s="1"/>
  <c r="E432"/>
  <c r="E433" s="1"/>
  <c r="D432"/>
  <c r="D433" s="1"/>
  <c r="G425"/>
  <c r="F425"/>
  <c r="E425"/>
  <c r="D425"/>
  <c r="G420"/>
  <c r="F420"/>
  <c r="E420"/>
  <c r="D420"/>
  <c r="G415"/>
  <c r="F415"/>
  <c r="E415"/>
  <c r="D415"/>
  <c r="G410"/>
  <c r="F410"/>
  <c r="E410"/>
  <c r="D410"/>
  <c r="G405"/>
  <c r="F405"/>
  <c r="E405"/>
  <c r="D405"/>
  <c r="G393"/>
  <c r="F393"/>
  <c r="E393"/>
  <c r="D393"/>
  <c r="G387"/>
  <c r="F387"/>
  <c r="E387"/>
  <c r="D387"/>
  <c r="G383"/>
  <c r="F383"/>
  <c r="E383"/>
  <c r="D383"/>
  <c r="G378"/>
  <c r="F378"/>
  <c r="E378"/>
  <c r="D378"/>
  <c r="G374"/>
  <c r="F374"/>
  <c r="E374"/>
  <c r="D374"/>
  <c r="G362"/>
  <c r="G363" s="1"/>
  <c r="F362"/>
  <c r="F363" s="1"/>
  <c r="E362"/>
  <c r="E363" s="1"/>
  <c r="D362"/>
  <c r="D363" s="1"/>
  <c r="G350"/>
  <c r="G355" s="1"/>
  <c r="F350"/>
  <c r="F355" s="1"/>
  <c r="E350"/>
  <c r="E355" s="1"/>
  <c r="D350"/>
  <c r="D355" s="1"/>
  <c r="G344"/>
  <c r="G345" s="1"/>
  <c r="F344"/>
  <c r="F345" s="1"/>
  <c r="E344"/>
  <c r="E345" s="1"/>
  <c r="D344"/>
  <c r="D345" s="1"/>
  <c r="G338"/>
  <c r="F338"/>
  <c r="E338"/>
  <c r="D338"/>
  <c r="G331"/>
  <c r="F331"/>
  <c r="E331"/>
  <c r="D331"/>
  <c r="G327"/>
  <c r="F327"/>
  <c r="E327"/>
  <c r="D327"/>
  <c r="G323"/>
  <c r="F323"/>
  <c r="E323"/>
  <c r="D323"/>
  <c r="G319"/>
  <c r="F319"/>
  <c r="E319"/>
  <c r="D319"/>
  <c r="G313"/>
  <c r="F313"/>
  <c r="E313"/>
  <c r="D313"/>
  <c r="G309"/>
  <c r="F309"/>
  <c r="E309"/>
  <c r="D309"/>
  <c r="G305"/>
  <c r="F305"/>
  <c r="E305"/>
  <c r="D305"/>
  <c r="G301"/>
  <c r="F301"/>
  <c r="E301"/>
  <c r="D301"/>
  <c r="G297"/>
  <c r="F297"/>
  <c r="E297"/>
  <c r="D297"/>
  <c r="G291"/>
  <c r="G292" s="1"/>
  <c r="F291"/>
  <c r="F292" s="1"/>
  <c r="E291"/>
  <c r="E292" s="1"/>
  <c r="D291"/>
  <c r="D292" s="1"/>
  <c r="G279"/>
  <c r="F279"/>
  <c r="E279"/>
  <c r="D279"/>
  <c r="G275"/>
  <c r="F275"/>
  <c r="E275"/>
  <c r="D275"/>
  <c r="G268"/>
  <c r="F268"/>
  <c r="E268"/>
  <c r="D268"/>
  <c r="G267"/>
  <c r="F267"/>
  <c r="E267"/>
  <c r="D267"/>
  <c r="G260"/>
  <c r="F260"/>
  <c r="E260"/>
  <c r="D260"/>
  <c r="G254"/>
  <c r="F254"/>
  <c r="E254"/>
  <c r="D254"/>
  <c r="G248"/>
  <c r="F248"/>
  <c r="E248"/>
  <c r="D248"/>
  <c r="G242"/>
  <c r="F242"/>
  <c r="E242"/>
  <c r="D242"/>
  <c r="G234"/>
  <c r="F234"/>
  <c r="E234"/>
  <c r="D234"/>
  <c r="G228"/>
  <c r="F228"/>
  <c r="E228"/>
  <c r="D228"/>
  <c r="G222"/>
  <c r="F222"/>
  <c r="E222"/>
  <c r="D222"/>
  <c r="G216"/>
  <c r="F216"/>
  <c r="E216"/>
  <c r="D216"/>
  <c r="G189"/>
  <c r="F189"/>
  <c r="E189"/>
  <c r="D189"/>
  <c r="G185"/>
  <c r="F185"/>
  <c r="E185"/>
  <c r="D185"/>
  <c r="G180"/>
  <c r="F180"/>
  <c r="E180"/>
  <c r="D180"/>
  <c r="G138"/>
  <c r="G139" s="1"/>
  <c r="F138"/>
  <c r="F139" s="1"/>
  <c r="E138"/>
  <c r="E139" s="1"/>
  <c r="D138"/>
  <c r="D139" s="1"/>
  <c r="G131"/>
  <c r="F131"/>
  <c r="E131"/>
  <c r="D131"/>
  <c r="G125"/>
  <c r="F125"/>
  <c r="E125"/>
  <c r="D125"/>
  <c r="G117"/>
  <c r="F117"/>
  <c r="E117"/>
  <c r="D117"/>
  <c r="G109"/>
  <c r="F109"/>
  <c r="E109"/>
  <c r="D109"/>
  <c r="G101"/>
  <c r="F101"/>
  <c r="E101"/>
  <c r="D101"/>
  <c r="G92"/>
  <c r="F92"/>
  <c r="E92"/>
  <c r="D92"/>
  <c r="G83"/>
  <c r="F83"/>
  <c r="E83"/>
  <c r="G64"/>
  <c r="G65" s="1"/>
  <c r="F64"/>
  <c r="F65" s="1"/>
  <c r="E64"/>
  <c r="E65" s="1"/>
  <c r="D64"/>
  <c r="D65" s="1"/>
  <c r="G58"/>
  <c r="F58"/>
  <c r="E58"/>
  <c r="D58"/>
  <c r="G50"/>
  <c r="F50"/>
  <c r="E50"/>
  <c r="D50"/>
  <c r="G34"/>
  <c r="F34"/>
  <c r="E34"/>
  <c r="D34"/>
  <c r="G26"/>
  <c r="F26"/>
  <c r="E26"/>
  <c r="D26"/>
  <c r="D190" l="1"/>
  <c r="D207" s="1"/>
  <c r="F481"/>
  <c r="F482" s="1"/>
  <c r="F483" s="1"/>
  <c r="D332"/>
  <c r="F426"/>
  <c r="F427" s="1"/>
  <c r="E132"/>
  <c r="E133" s="1"/>
  <c r="F280"/>
  <c r="F281" s="1"/>
  <c r="D314"/>
  <c r="G332"/>
  <c r="G261"/>
  <c r="E394"/>
  <c r="E395" s="1"/>
  <c r="G314"/>
  <c r="E235"/>
  <c r="G59"/>
  <c r="G280"/>
  <c r="G281" s="1"/>
  <c r="F394"/>
  <c r="F395" s="1"/>
  <c r="D456"/>
  <c r="D457" s="1"/>
  <c r="D394"/>
  <c r="D395" s="1"/>
  <c r="G426"/>
  <c r="G427" s="1"/>
  <c r="G190"/>
  <c r="G207" s="1"/>
  <c r="E280"/>
  <c r="E281" s="1"/>
  <c r="E35"/>
  <c r="E36" s="1"/>
  <c r="E37" s="1"/>
  <c r="E59"/>
  <c r="D132"/>
  <c r="D133" s="1"/>
  <c r="E426"/>
  <c r="E427" s="1"/>
  <c r="E529"/>
  <c r="E549" s="1"/>
  <c r="E550" s="1"/>
  <c r="G235"/>
  <c r="D529"/>
  <c r="D549" s="1"/>
  <c r="D550" s="1"/>
  <c r="D35"/>
  <c r="D36" s="1"/>
  <c r="D37" s="1"/>
  <c r="G35"/>
  <c r="G36" s="1"/>
  <c r="G37" s="1"/>
  <c r="F35"/>
  <c r="F36" s="1"/>
  <c r="F37" s="1"/>
  <c r="D59"/>
  <c r="F59"/>
  <c r="F190"/>
  <c r="F207" s="1"/>
  <c r="D280"/>
  <c r="D281" s="1"/>
  <c r="E314"/>
  <c r="E332"/>
  <c r="G394"/>
  <c r="G395" s="1"/>
  <c r="D426"/>
  <c r="D427" s="1"/>
  <c r="E456"/>
  <c r="E457" s="1"/>
  <c r="E481"/>
  <c r="E482" s="1"/>
  <c r="E483" s="1"/>
  <c r="F529"/>
  <c r="F549" s="1"/>
  <c r="F550" s="1"/>
  <c r="F235"/>
  <c r="D235"/>
  <c r="F261"/>
  <c r="D261"/>
  <c r="G132"/>
  <c r="G133" s="1"/>
  <c r="F132"/>
  <c r="F133" s="1"/>
  <c r="E190"/>
  <c r="E207" s="1"/>
  <c r="E261"/>
  <c r="F314"/>
  <c r="F332"/>
  <c r="F456"/>
  <c r="F457" s="1"/>
  <c r="G456"/>
  <c r="G457" s="1"/>
  <c r="D481"/>
  <c r="D482" s="1"/>
  <c r="D483" s="1"/>
  <c r="G481"/>
  <c r="G482" s="1"/>
  <c r="G483" s="1"/>
  <c r="G529"/>
  <c r="G548"/>
  <c r="F339" l="1"/>
  <c r="F396" s="1"/>
  <c r="E339"/>
  <c r="E396" s="1"/>
  <c r="D339"/>
  <c r="D396" s="1"/>
  <c r="G339"/>
  <c r="G396" s="1"/>
  <c r="F467"/>
  <c r="F13"/>
  <c r="E269"/>
  <c r="G467"/>
  <c r="G269"/>
  <c r="D467"/>
  <c r="D269"/>
  <c r="D208"/>
  <c r="E467"/>
  <c r="E208"/>
  <c r="F269"/>
  <c r="F208"/>
  <c r="G208"/>
  <c r="G549"/>
  <c r="G550" s="1"/>
  <c r="E397" l="1"/>
  <c r="E494" s="1"/>
  <c r="E551" s="1"/>
  <c r="D397"/>
  <c r="D494" s="1"/>
  <c r="D551" s="1"/>
  <c r="G397"/>
  <c r="G494" s="1"/>
  <c r="G551" s="1"/>
  <c r="F397"/>
  <c r="F494" s="1"/>
  <c r="F551" s="1"/>
  <c r="E13" l="1"/>
</calcChain>
</file>

<file path=xl/sharedStrings.xml><?xml version="1.0" encoding="utf-8"?>
<sst xmlns="http://schemas.openxmlformats.org/spreadsheetml/2006/main" count="841" uniqueCount="346">
  <si>
    <t>Public Works</t>
  </si>
  <si>
    <t>Medical and Public Health</t>
  </si>
  <si>
    <t>Family Welfare</t>
  </si>
  <si>
    <t>Housing</t>
  </si>
  <si>
    <t>Census Survey &amp; Statistics</t>
  </si>
  <si>
    <t>Capital Outlay on Medical &amp; Public Health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</si>
  <si>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</si>
  <si>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</si>
  <si>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</si>
  <si>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</si>
  <si>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</si>
  <si>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</si>
  <si>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</si>
  <si>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</si>
  <si>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and Repairs</t>
  </si>
  <si>
    <t>Direction and  Administration</t>
  </si>
  <si>
    <t>Establishment</t>
  </si>
  <si>
    <t>60.00.01</t>
  </si>
  <si>
    <t>Salaries</t>
  </si>
  <si>
    <t>60.00.02</t>
  </si>
  <si>
    <t>60.00.11</t>
  </si>
  <si>
    <t>Travel Expenses</t>
  </si>
  <si>
    <t>60.00.13</t>
  </si>
  <si>
    <t>Office Expenses</t>
  </si>
  <si>
    <t>60.00.50</t>
  </si>
  <si>
    <t>Other Charges</t>
  </si>
  <si>
    <t>60.00.51</t>
  </si>
  <si>
    <t>Motor Vehicles</t>
  </si>
  <si>
    <t>Hospital and Dispensaries</t>
  </si>
  <si>
    <t>Central Health Stores</t>
  </si>
  <si>
    <t>61.00.01</t>
  </si>
  <si>
    <t>61.00.11</t>
  </si>
  <si>
    <t>61.00.13</t>
  </si>
  <si>
    <t>61.00.14</t>
  </si>
  <si>
    <t>Rent, Rates and Taxes</t>
  </si>
  <si>
    <t>61.00.16</t>
  </si>
  <si>
    <t>Publication</t>
  </si>
  <si>
    <t>61.00.21</t>
  </si>
  <si>
    <t>61.00.27</t>
  </si>
  <si>
    <t>Minor Works</t>
  </si>
  <si>
    <t>61.00.50</t>
  </si>
  <si>
    <t>61.00.51</t>
  </si>
  <si>
    <t>61.00.73</t>
  </si>
  <si>
    <t>Purchase of Hospital Equipments</t>
  </si>
  <si>
    <t>62.00.01</t>
  </si>
  <si>
    <t>62.00.02</t>
  </si>
  <si>
    <t>62.00.11</t>
  </si>
  <si>
    <t>62.00.13</t>
  </si>
  <si>
    <t>62.00.21</t>
  </si>
  <si>
    <t>62.00.51</t>
  </si>
  <si>
    <t>Gyalshing Hospital</t>
  </si>
  <si>
    <t>63.71.01</t>
  </si>
  <si>
    <t>63.71.11</t>
  </si>
  <si>
    <t>63.71.13</t>
  </si>
  <si>
    <t>63.71.21</t>
  </si>
  <si>
    <t>63.71.51</t>
  </si>
  <si>
    <t>Mangan Hospital</t>
  </si>
  <si>
    <t>63.72.01</t>
  </si>
  <si>
    <t>63.72.11</t>
  </si>
  <si>
    <t>63.72.13</t>
  </si>
  <si>
    <t>63.72.21</t>
  </si>
  <si>
    <t>63.72.51</t>
  </si>
  <si>
    <t>Namchi Hospital</t>
  </si>
  <si>
    <t>63.73.01</t>
  </si>
  <si>
    <t>63.73.11</t>
  </si>
  <si>
    <t>63.73.13</t>
  </si>
  <si>
    <t>63.73.21</t>
  </si>
  <si>
    <t>63.73.51</t>
  </si>
  <si>
    <t>Singtam Hospital</t>
  </si>
  <si>
    <t>63.74.01</t>
  </si>
  <si>
    <t>63.74.11</t>
  </si>
  <si>
    <t>63.74.13</t>
  </si>
  <si>
    <t>63.74.21</t>
  </si>
  <si>
    <t>63.74.51</t>
  </si>
  <si>
    <t>Other Expenditure</t>
  </si>
  <si>
    <t>Indigenous System of Medicines</t>
  </si>
  <si>
    <t>64.44.01</t>
  </si>
  <si>
    <t>Supplies and Materials</t>
  </si>
  <si>
    <t>S.T.N.M. Hospital, Gangtok</t>
  </si>
  <si>
    <t>64.59.01</t>
  </si>
  <si>
    <t>Head Office Establishment</t>
  </si>
  <si>
    <t>00.44.31</t>
  </si>
  <si>
    <t>Centralised Purchase of Dietary Materials</t>
  </si>
  <si>
    <t>East District</t>
  </si>
  <si>
    <t>00.45.78</t>
  </si>
  <si>
    <t>West District</t>
  </si>
  <si>
    <t>00.46.78</t>
  </si>
  <si>
    <t>North District</t>
  </si>
  <si>
    <t>00.47.78</t>
  </si>
  <si>
    <t>South District</t>
  </si>
  <si>
    <t>00.48.78</t>
  </si>
  <si>
    <t>00.59.78</t>
  </si>
  <si>
    <t>00.45.01</t>
  </si>
  <si>
    <t>00.45.11</t>
  </si>
  <si>
    <t>00.45.13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</si>
  <si>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</si>
  <si>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</si>
  <si>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</si>
  <si>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</si>
  <si>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</si>
  <si>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</si>
  <si>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</si>
  <si>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</si>
  <si>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</si>
  <si>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Allopathy</t>
  </si>
  <si>
    <t>Training</t>
  </si>
  <si>
    <t>65.00.20</t>
  </si>
  <si>
    <t>Prevention &amp; Control of Diseases</t>
  </si>
  <si>
    <t>66.44.01</t>
  </si>
  <si>
    <t>Machinery &amp; Equipment</t>
  </si>
  <si>
    <t>66.45.01</t>
  </si>
  <si>
    <t>66.46.01</t>
  </si>
  <si>
    <t>66.47.01</t>
  </si>
  <si>
    <t>66.48.01</t>
  </si>
  <si>
    <t>67.44.01</t>
  </si>
  <si>
    <t>67.46.01</t>
  </si>
  <si>
    <t>67.47.01</t>
  </si>
  <si>
    <t>67.48.01</t>
  </si>
  <si>
    <t>69.00.01</t>
  </si>
  <si>
    <t>69.00.11</t>
  </si>
  <si>
    <t>69.00.13</t>
  </si>
  <si>
    <t>Prevention &amp; Control of diseases</t>
  </si>
  <si>
    <t>Prevention of Food Adulteration</t>
  </si>
  <si>
    <t>70.00.01</t>
  </si>
  <si>
    <t>Drug Control</t>
  </si>
  <si>
    <t>Drugs Cell</t>
  </si>
  <si>
    <t>71.00.01</t>
  </si>
  <si>
    <t>Public Health Education</t>
  </si>
  <si>
    <t>Health Campaign</t>
  </si>
  <si>
    <t>72.44.01</t>
  </si>
  <si>
    <t>72.44.11</t>
  </si>
  <si>
    <t>72.44.13</t>
  </si>
  <si>
    <t>72.44.21</t>
  </si>
  <si>
    <t>72.44.51</t>
  </si>
  <si>
    <t>72.44.52</t>
  </si>
  <si>
    <t>72.45.01</t>
  </si>
  <si>
    <t>72.46.01</t>
  </si>
  <si>
    <t>72.47.01</t>
  </si>
  <si>
    <t>72.48.01</t>
  </si>
  <si>
    <t>72.48.11</t>
  </si>
  <si>
    <t>72.48.13</t>
  </si>
  <si>
    <t>Rural Family Welfare Services</t>
  </si>
  <si>
    <t>Urban Family Welfare Services</t>
  </si>
  <si>
    <t>STNM Hospital</t>
  </si>
  <si>
    <t>Vital Statistics</t>
  </si>
  <si>
    <t>Registration of Birth &amp; Death</t>
  </si>
  <si>
    <t>CAPITAL SECTION</t>
  </si>
  <si>
    <t>Urban Health Services</t>
  </si>
  <si>
    <t>Hospitals and Dispensaries</t>
  </si>
  <si>
    <t>Construction</t>
  </si>
  <si>
    <t>Health Sub-Centres</t>
  </si>
  <si>
    <t>Primary Health Centres</t>
  </si>
  <si>
    <t>Community Health Centres</t>
  </si>
  <si>
    <t>60.00.77</t>
  </si>
  <si>
    <t>Rural Health Services (PMGY)</t>
  </si>
  <si>
    <t>National Vector Borne Disease Control Programme</t>
  </si>
  <si>
    <t>State Health Mechanical Workshop</t>
  </si>
  <si>
    <t>61.00.02</t>
  </si>
  <si>
    <t>00.44.80</t>
  </si>
  <si>
    <t>State Illness Assistance Fund</t>
  </si>
  <si>
    <t>Development of Nursing Services</t>
  </si>
  <si>
    <t>Other Hospitals</t>
  </si>
  <si>
    <t>T.B. Hospital Namchi</t>
  </si>
  <si>
    <t>63.77.01</t>
  </si>
  <si>
    <t>63.77.11</t>
  </si>
  <si>
    <t>63.77.13</t>
  </si>
  <si>
    <t>72.46.13</t>
  </si>
  <si>
    <t>WorkCharged Establishment</t>
  </si>
  <si>
    <t>Wages</t>
  </si>
  <si>
    <t>Other Maintenance Expenditure</t>
  </si>
  <si>
    <t>60.79.02</t>
  </si>
  <si>
    <t>61.80.21</t>
  </si>
  <si>
    <t>61.79.21</t>
  </si>
  <si>
    <t>60.75.02</t>
  </si>
  <si>
    <t>61.76.21</t>
  </si>
  <si>
    <t>66</t>
  </si>
  <si>
    <t>66.00.31</t>
  </si>
  <si>
    <t>Grant-in-Aid</t>
  </si>
  <si>
    <t>60.00.82</t>
  </si>
  <si>
    <t>II. Details of the estimates and the heads under which this grant will be accounted for:</t>
  </si>
  <si>
    <t>Revenue</t>
  </si>
  <si>
    <t>Capital</t>
  </si>
  <si>
    <t>61.00.84</t>
  </si>
  <si>
    <t>Other Charges (Uniforms)</t>
  </si>
  <si>
    <t>05.053</t>
  </si>
  <si>
    <t>A - General Services (d) Administrative Services</t>
  </si>
  <si>
    <t>B - Social Services (b) Health and Family Welfare</t>
  </si>
  <si>
    <t>C - Economic Services (j) General Economic Services</t>
  </si>
  <si>
    <t>B - Capital Account of General Services (b) Health and Family Welfare</t>
  </si>
  <si>
    <t>Urban Health Services - Allopathy</t>
  </si>
  <si>
    <t>Rural Health Services Allopathy</t>
  </si>
  <si>
    <t>Grants-in-aid to State Blood Transfusion 
Council</t>
  </si>
  <si>
    <t>Public Health</t>
  </si>
  <si>
    <t>National Rural Health Mission</t>
  </si>
  <si>
    <t>State Health Society, Sikkim</t>
  </si>
  <si>
    <t>Grants-in-Aid</t>
  </si>
  <si>
    <t>60</t>
  </si>
  <si>
    <t>61</t>
  </si>
  <si>
    <t>60.61.31</t>
  </si>
  <si>
    <t>Public Health Laboratories</t>
  </si>
  <si>
    <t>Supplies and Materials (Emergency Purchase of Medicine)</t>
  </si>
  <si>
    <t>Primary Health-Centres</t>
  </si>
  <si>
    <t>Medical Education, Training &amp; Research</t>
  </si>
  <si>
    <t>00.44</t>
  </si>
  <si>
    <t>61.00.71</t>
  </si>
  <si>
    <t>AMC for Hospital Equipment</t>
  </si>
  <si>
    <t>Sikkim Medical Council</t>
  </si>
  <si>
    <t>00.44.84</t>
  </si>
  <si>
    <t>Annual Health Check-up Programme</t>
  </si>
  <si>
    <t>Major Works</t>
  </si>
  <si>
    <t>00.45</t>
  </si>
  <si>
    <t>00.59</t>
  </si>
  <si>
    <t>00.47</t>
  </si>
  <si>
    <t>00.48</t>
  </si>
  <si>
    <t>64.00.50</t>
  </si>
  <si>
    <t>B - Social Services  (c) Water Supply, Sanitation, 
Housing &amp; Urban Development</t>
  </si>
  <si>
    <t>00.46</t>
  </si>
  <si>
    <t>Survey and Statistics</t>
  </si>
  <si>
    <t>Maintenance and Repairs of Quarters under Health Department</t>
  </si>
  <si>
    <t>School Health Scheme</t>
  </si>
  <si>
    <t>44.00.01</t>
  </si>
  <si>
    <t>61.00.53</t>
  </si>
  <si>
    <t>Maintenance &amp; Repairs of Hospitals &amp; Health Centres etc.</t>
  </si>
  <si>
    <t>00.44.85</t>
  </si>
  <si>
    <t>Accredited Social Health Activists</t>
  </si>
  <si>
    <t>00.44.82</t>
  </si>
  <si>
    <t>Mukhya Mantri Jeevan Raksha Kosh</t>
  </si>
  <si>
    <t>Mukhya Mantri Sishu Suraksha Yojana Avam Sutkeri Sahayog Yojana</t>
  </si>
  <si>
    <t>00.44.86</t>
  </si>
  <si>
    <t>State Illness Assistance Fund (Central Share)</t>
  </si>
  <si>
    <t>60.00.83</t>
  </si>
  <si>
    <t>Medical Education, Training and Research</t>
  </si>
  <si>
    <t>General Pool Accommodation</t>
  </si>
  <si>
    <t>Rec</t>
  </si>
  <si>
    <t>67</t>
  </si>
  <si>
    <t>Sikkim Pharmacy Council</t>
  </si>
  <si>
    <t>68</t>
  </si>
  <si>
    <t>Sikkim Nursing Council</t>
  </si>
  <si>
    <t>67.00.31</t>
  </si>
  <si>
    <t>68.00.31</t>
  </si>
  <si>
    <t>69</t>
  </si>
  <si>
    <t>Sikkim Dental Council</t>
  </si>
  <si>
    <t>69.00.31</t>
  </si>
  <si>
    <t>60.00.86</t>
  </si>
  <si>
    <t>Construction of TB hospitals at Mangan and Gayzing (NEC)</t>
  </si>
  <si>
    <t>60.00.87</t>
  </si>
  <si>
    <t>Strengthening of Radiology Departments at Mangan, Singtam and Namchi CHC (NEC)</t>
  </si>
  <si>
    <t>Other Administrative Expenses (Training)</t>
  </si>
  <si>
    <t>Human Resource in Health and Medical Education</t>
  </si>
  <si>
    <t>National Mission on Ayush including Mission on Medicinal Plants</t>
  </si>
  <si>
    <t>15.44.83</t>
  </si>
  <si>
    <t xml:space="preserve">National Health Mission including NRHM </t>
  </si>
  <si>
    <t>15.81.01</t>
  </si>
  <si>
    <t>15.00.82</t>
  </si>
  <si>
    <t>16.44.01</t>
  </si>
  <si>
    <t>16.44.13</t>
  </si>
  <si>
    <t>16.45.01</t>
  </si>
  <si>
    <t>16.45.13</t>
  </si>
  <si>
    <t>16.46.01</t>
  </si>
  <si>
    <t>16.46.13</t>
  </si>
  <si>
    <t>16.47.01</t>
  </si>
  <si>
    <t>16.47.13</t>
  </si>
  <si>
    <t>16.48.01</t>
  </si>
  <si>
    <t>16.48.13</t>
  </si>
  <si>
    <t>16.00.01</t>
  </si>
  <si>
    <t>16.59.01</t>
  </si>
  <si>
    <t>16.59.13</t>
  </si>
  <si>
    <t>60.00.81</t>
  </si>
  <si>
    <t>Land Compensation for PHSC/PHC</t>
  </si>
  <si>
    <t>00.44.87</t>
  </si>
  <si>
    <t>State Share for Schemes under NEC</t>
  </si>
  <si>
    <t>61.00.85</t>
  </si>
  <si>
    <t>17.00.82</t>
  </si>
  <si>
    <t>44</t>
  </si>
  <si>
    <t>Construction of Annex Block for Super Speciality Hospital at  Sochyagang (NLCPR)</t>
  </si>
  <si>
    <t>Purchase of Consumables for Incinerators</t>
  </si>
  <si>
    <t>National Leprosy Control 
Programme</t>
  </si>
  <si>
    <t>Construction of Annex Block for Super Speciality Hospital at  Sochyagang (NLCPR State share)</t>
  </si>
  <si>
    <t>AYUSH Programme (Centre Share)</t>
  </si>
  <si>
    <t>Other Capital Expenditure</t>
  </si>
  <si>
    <t>60.00.27</t>
  </si>
  <si>
    <t>17.00.83</t>
  </si>
  <si>
    <t>Other Health Schemes</t>
  </si>
  <si>
    <t>Rashtriya Swasthya Bima Yojana</t>
  </si>
  <si>
    <t>17.00.84</t>
  </si>
  <si>
    <t>17.00.85</t>
  </si>
  <si>
    <t>60.00.84</t>
  </si>
  <si>
    <t>60.00.85</t>
  </si>
  <si>
    <t>15.00.83</t>
  </si>
  <si>
    <t>Ayush Programme (Central Share)</t>
  </si>
  <si>
    <t>National Rural Health Mission (Central Share)</t>
  </si>
  <si>
    <t>National Urban  Health Mission (Central Share)</t>
  </si>
  <si>
    <t>72.60.50</t>
  </si>
  <si>
    <t>Establishment of Drug Testing Laboratory under AYUSH (Central Share)</t>
  </si>
  <si>
    <t>Family Welfare (Central Share)</t>
  </si>
  <si>
    <t>Procurement of Dental Chair, Equipments and Dental Lab. Facilities at STNM hospital, District hospitals and PHC under NEC</t>
  </si>
  <si>
    <t>National Tuberculosis Control Programme</t>
  </si>
  <si>
    <t>National Ayush Mission (State Share)</t>
  </si>
  <si>
    <t>National Ayush Mission (Central Share)</t>
  </si>
  <si>
    <t>Construction of Pharmacy College (SPA)</t>
  </si>
  <si>
    <t>Construction of 50 Bedded AYUSH Hospital at Kyongsa (Central Share)</t>
  </si>
  <si>
    <t>Development of Trauma Care Facilities &amp; Emergency Medical Services at Namchi, Singtam &amp; Mangan District Hospitals (Central Share)</t>
  </si>
  <si>
    <t>Medical and Public Health, 01.911-Recoveries of over payments</t>
  </si>
  <si>
    <t>Other Charge (Central Share)</t>
  </si>
  <si>
    <t>Construction of 50 Bedded AYUSH Hospital at Kyongsa (State Share)</t>
  </si>
  <si>
    <t xml:space="preserve">Implementation of Drug Abuse and Anti Drugs Act 2006 </t>
  </si>
  <si>
    <t>Development of Trauma Care Facilities &amp; Emergency Medical Services at Namchi, Singtam &amp; Mangan District Hospitals (State Share)</t>
  </si>
  <si>
    <t>2018-19</t>
  </si>
  <si>
    <t>I.  Estimate of the amount required in the year ending 31st March, 2019 to defray the charges in respect of Health Care, Human Services and Family Welfare</t>
  </si>
  <si>
    <t>(In Thousands of Rupees)</t>
  </si>
  <si>
    <t>Budget Estimate</t>
  </si>
  <si>
    <t>Revised Estimate</t>
  </si>
  <si>
    <t xml:space="preserve"> 2017-18</t>
  </si>
  <si>
    <t>Construction of PHSC Buildings</t>
  </si>
  <si>
    <t>Construction of Pharmacy College</t>
  </si>
  <si>
    <t>60.00.88</t>
  </si>
  <si>
    <t>Reconstruction of Mangan Hospital</t>
  </si>
  <si>
    <t>60.00.89</t>
  </si>
  <si>
    <t>Extension of PHC Building at Yangang</t>
  </si>
  <si>
    <t>Work Charged Establishment</t>
  </si>
  <si>
    <t>00.65</t>
  </si>
  <si>
    <t>Central Referral Hospital, Tadong</t>
  </si>
  <si>
    <t>00.65.31</t>
  </si>
  <si>
    <t>Grants-in-aid</t>
  </si>
  <si>
    <t>17.00.86</t>
  </si>
  <si>
    <t>00.44.88</t>
  </si>
  <si>
    <t xml:space="preserve">TB Free Sikkim </t>
  </si>
  <si>
    <t>17.00.87</t>
  </si>
  <si>
    <t>60.00.90</t>
  </si>
  <si>
    <t>Upgradation of Soreng PHC to CHC</t>
  </si>
  <si>
    <t xml:space="preserve">Lump sum provision for revision of Pay &amp; Allowances </t>
  </si>
  <si>
    <t>61.00.42</t>
  </si>
  <si>
    <t>Maintenance &amp; Repairs of Health Secretariat</t>
  </si>
  <si>
    <t xml:space="preserve">                Actuals</t>
  </si>
  <si>
    <t xml:space="preserve">               2016-17</t>
  </si>
  <si>
    <t>National Iodine Deficiency Disorders Programme 
(Central Share)</t>
  </si>
  <si>
    <t>Capital Outlay on Medical and Public Health</t>
  </si>
  <si>
    <t>Family Welfare,00.911-Recoveries of over payments</t>
  </si>
  <si>
    <t>Construction of 575 Bedded Super Speciality Hospital 
(State Share)</t>
  </si>
  <si>
    <t>Drug Testing Laboratory (Central Share)</t>
  </si>
  <si>
    <t>Construction of Drug Testing Laboratory ( State Share)</t>
  </si>
  <si>
    <t>Rural Health Services- Allopathy</t>
  </si>
  <si>
    <t xml:space="preserve">                                                     DEMAND NO. 13</t>
  </si>
  <si>
    <t xml:space="preserve">                                              HEALTH CARE, HUMAN SERVICES AND FAMILY WELFARE</t>
  </si>
  <si>
    <t>Drug Abuse and Anti Drugs Enforcement Cell</t>
  </si>
  <si>
    <t xml:space="preserve">   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</si>
</sst>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00#"/>
    <numFmt numFmtId="166" formatCode="0#"/>
    <numFmt numFmtId="167" formatCode="##"/>
    <numFmt numFmtId="168" formatCode="00000#"/>
    <numFmt numFmtId="169" formatCode="00.00#"/>
    <numFmt numFmtId="170" formatCode="00.###"/>
    <numFmt numFmtId="171" formatCode="0#.00#"/>
    <numFmt numFmtId="172" formatCode="00.#0"/>
    <numFmt numFmtId="173" formatCode="0#.#00"/>
    <numFmt numFmtId="174" formatCode="0#.000"/>
    <numFmt numFmtId="175" formatCode="#0.0##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 applyAlignment="0"/>
  </cellStyleXfs>
  <cellXfs count="183">
    <xf numFmtId="0" fontId="0" fillId="0" borderId="0" xfId="0"/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right"/>
    </xf>
    <xf numFmtId="0" fontId="4" fillId="0" borderId="0" xfId="4" applyNumberFormat="1" applyFont="1" applyFill="1" applyBorder="1" applyAlignment="1" applyProtection="1">
      <alignment horizontal="center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4" applyFont="1" applyFill="1" applyBorder="1"/>
    <xf numFmtId="0" fontId="3" fillId="0" borderId="0" xfId="9" applyNumberFormat="1" applyFont="1" applyFill="1" applyAlignment="1" applyProtection="1">
      <alignment horizontal="right"/>
    </xf>
    <xf numFmtId="0" fontId="4" fillId="0" borderId="0" xfId="9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center"/>
    </xf>
    <xf numFmtId="0" fontId="3" fillId="0" borderId="0" xfId="4" applyNumberFormat="1" applyFont="1" applyFill="1" applyAlignment="1" applyProtection="1">
      <alignment horizontal="right"/>
    </xf>
    <xf numFmtId="0" fontId="4" fillId="0" borderId="0" xfId="4" applyNumberFormat="1" applyFont="1" applyFill="1" applyAlignment="1">
      <alignment horizontal="center"/>
    </xf>
    <xf numFmtId="0" fontId="3" fillId="0" borderId="0" xfId="4" applyFont="1" applyFill="1"/>
    <xf numFmtId="0" fontId="4" fillId="0" borderId="0" xfId="9" applyNumberFormat="1" applyFont="1" applyFill="1" applyAlignment="1">
      <alignment horizontal="center" vertical="top"/>
    </xf>
    <xf numFmtId="0" fontId="3" fillId="0" borderId="0" xfId="9" applyFont="1" applyFill="1" applyBorder="1" applyAlignment="1">
      <alignment horizontal="left"/>
    </xf>
    <xf numFmtId="0" fontId="3" fillId="0" borderId="0" xfId="4" applyNumberFormat="1" applyFont="1" applyFill="1"/>
    <xf numFmtId="0" fontId="4" fillId="0" borderId="0" xfId="4" applyNumberFormat="1" applyFont="1" applyFill="1"/>
    <xf numFmtId="0" fontId="4" fillId="0" borderId="0" xfId="4" applyNumberFormat="1" applyFont="1" applyFill="1" applyAlignment="1" applyProtection="1">
      <alignment horizontal="center"/>
    </xf>
    <xf numFmtId="0" fontId="5" fillId="0" borderId="0" xfId="4" applyNumberFormat="1" applyFont="1" applyFill="1" applyBorder="1" applyAlignment="1">
      <alignment horizontal="right"/>
    </xf>
    <xf numFmtId="0" fontId="3" fillId="0" borderId="0" xfId="4" applyFont="1" applyFill="1" applyBorder="1" applyAlignment="1" applyProtection="1">
      <alignment horizontal="left"/>
    </xf>
    <xf numFmtId="0" fontId="3" fillId="0" borderId="0" xfId="5" applyNumberFormat="1" applyFont="1" applyFill="1"/>
    <xf numFmtId="0" fontId="6" fillId="0" borderId="1" xfId="7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4" fillId="0" borderId="0" xfId="9" applyFont="1" applyFill="1" applyBorder="1" applyAlignment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horizontal="left" vertical="top" wrapText="1"/>
    </xf>
    <xf numFmtId="0" fontId="3" fillId="0" borderId="0" xfId="9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175" fontId="4" fillId="0" borderId="0" xfId="9" applyNumberFormat="1" applyFont="1" applyFill="1" applyBorder="1" applyAlignment="1">
      <alignment horizontal="right" vertical="top" wrapText="1"/>
    </xf>
    <xf numFmtId="166" fontId="3" fillId="0" borderId="0" xfId="6" applyNumberFormat="1" applyFont="1" applyFill="1" applyBorder="1" applyAlignment="1">
      <alignment horizontal="right" vertical="top"/>
    </xf>
    <xf numFmtId="164" fontId="3" fillId="0" borderId="0" xfId="1" applyFont="1" applyFill="1" applyAlignment="1">
      <alignment horizontal="right" wrapText="1"/>
    </xf>
    <xf numFmtId="0" fontId="3" fillId="0" borderId="0" xfId="5" applyNumberFormat="1" applyFont="1" applyFill="1" applyAlignment="1">
      <alignment horizontal="right"/>
    </xf>
    <xf numFmtId="164" fontId="3" fillId="0" borderId="2" xfId="1" applyFont="1" applyFill="1" applyBorder="1" applyAlignment="1">
      <alignment horizontal="right" wrapText="1"/>
    </xf>
    <xf numFmtId="0" fontId="3" fillId="0" borderId="2" xfId="5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5" applyNumberFormat="1" applyFont="1" applyFill="1" applyBorder="1" applyAlignment="1">
      <alignment horizontal="right" wrapText="1"/>
    </xf>
    <xf numFmtId="0" fontId="3" fillId="0" borderId="0" xfId="5" applyNumberFormat="1" applyFont="1" applyFill="1" applyBorder="1" applyAlignment="1">
      <alignment horizontal="right"/>
    </xf>
    <xf numFmtId="0" fontId="3" fillId="0" borderId="1" xfId="9" applyFont="1" applyFill="1" applyBorder="1" applyAlignment="1">
      <alignment horizontal="left" vertical="top" wrapText="1"/>
    </xf>
    <xf numFmtId="164" fontId="3" fillId="0" borderId="1" xfId="1" applyFont="1" applyFill="1" applyBorder="1" applyAlignment="1">
      <alignment horizontal="right" wrapText="1"/>
    </xf>
    <xf numFmtId="0" fontId="3" fillId="0" borderId="1" xfId="5" applyNumberFormat="1" applyFont="1" applyFill="1" applyBorder="1" applyAlignment="1">
      <alignment horizontal="right" wrapText="1"/>
    </xf>
    <xf numFmtId="0" fontId="3" fillId="0" borderId="1" xfId="5" applyNumberFormat="1" applyFont="1" applyFill="1" applyBorder="1" applyAlignment="1">
      <alignment horizontal="right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9" applyNumberFormat="1" applyFont="1" applyFill="1" applyBorder="1" applyAlignment="1" applyProtection="1">
      <alignment horizontal="right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vertical="top" wrapText="1"/>
    </xf>
    <xf numFmtId="166" fontId="3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vertical="top" wrapText="1"/>
    </xf>
    <xf numFmtId="171" fontId="4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vertical="top" wrapText="1"/>
    </xf>
    <xf numFmtId="168" fontId="3" fillId="0" borderId="0" xfId="5" applyNumberFormat="1" applyFont="1" applyFill="1" applyBorder="1" applyAlignment="1">
      <alignment horizontal="right" vertical="top" wrapText="1"/>
    </xf>
    <xf numFmtId="0" fontId="3" fillId="0" borderId="0" xfId="5" applyNumberFormat="1" applyFont="1" applyFill="1" applyAlignment="1" applyProtection="1">
      <alignment horizontal="right"/>
    </xf>
    <xf numFmtId="0" fontId="3" fillId="0" borderId="0" xfId="5" applyFont="1" applyFill="1" applyBorder="1" applyAlignment="1" applyProtection="1">
      <alignment horizontal="left"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3" xfId="5" applyNumberFormat="1" applyFont="1" applyFill="1" applyBorder="1" applyAlignment="1">
      <alignment horizontal="right"/>
    </xf>
    <xf numFmtId="0" fontId="3" fillId="0" borderId="2" xfId="5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5" fontId="4" fillId="0" borderId="0" xfId="5" applyNumberFormat="1" applyFont="1" applyFill="1" applyBorder="1" applyAlignment="1">
      <alignment horizontal="right" vertical="top" wrapText="1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5" applyNumberFormat="1" applyFont="1" applyFill="1" applyBorder="1" applyAlignment="1" applyProtection="1">
      <alignment horizontal="right" wrapText="1"/>
    </xf>
    <xf numFmtId="0" fontId="3" fillId="0" borderId="1" xfId="5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5" applyNumberFormat="1" applyFont="1" applyFill="1" applyBorder="1" applyAlignment="1" applyProtection="1">
      <alignment horizontal="right" wrapText="1"/>
    </xf>
    <xf numFmtId="174" fontId="4" fillId="0" borderId="0" xfId="5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2" xfId="5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Font="1" applyFill="1" applyBorder="1" applyAlignment="1" applyProtection="1">
      <alignment horizontal="left" vertical="top" wrapText="1"/>
    </xf>
    <xf numFmtId="49" fontId="3" fillId="0" borderId="0" xfId="5" applyNumberFormat="1" applyFont="1" applyFill="1" applyBorder="1" applyAlignment="1">
      <alignment horizontal="righ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5" applyFont="1" applyFill="1" applyBorder="1" applyAlignment="1">
      <alignment horizontal="right" vertical="top" wrapText="1"/>
    </xf>
    <xf numFmtId="174" fontId="3" fillId="0" borderId="0" xfId="5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0" xfId="0" applyFont="1" applyFill="1"/>
    <xf numFmtId="0" fontId="3" fillId="0" borderId="0" xfId="2" applyNumberFormat="1" applyFont="1" applyFill="1" applyBorder="1" applyAlignment="1" applyProtection="1">
      <alignment horizontal="right" wrapText="1"/>
    </xf>
    <xf numFmtId="172" fontId="3" fillId="0" borderId="0" xfId="5" applyNumberFormat="1" applyFont="1" applyFill="1" applyBorder="1" applyAlignment="1">
      <alignment horizontal="right" vertical="top" wrapText="1"/>
    </xf>
    <xf numFmtId="1" fontId="3" fillId="0" borderId="0" xfId="5" applyNumberFormat="1" applyFont="1" applyFill="1" applyAlignment="1">
      <alignment horizontal="right"/>
    </xf>
    <xf numFmtId="1" fontId="3" fillId="0" borderId="0" xfId="5" applyNumberFormat="1" applyFont="1" applyFill="1" applyBorder="1" applyAlignment="1" applyProtection="1">
      <alignment horizontal="right"/>
    </xf>
    <xf numFmtId="170" fontId="4" fillId="0" borderId="0" xfId="5" applyNumberFormat="1" applyFont="1" applyFill="1" applyBorder="1" applyAlignment="1">
      <alignment horizontal="right" vertical="top" wrapText="1"/>
    </xf>
    <xf numFmtId="167" fontId="3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166" fontId="3" fillId="0" borderId="0" xfId="0" applyNumberFormat="1" applyFont="1" applyFill="1" applyBorder="1"/>
    <xf numFmtId="0" fontId="3" fillId="0" borderId="0" xfId="0" applyFont="1" applyFill="1" applyBorder="1"/>
    <xf numFmtId="0" fontId="3" fillId="0" borderId="2" xfId="1" applyNumberFormat="1" applyFont="1" applyFill="1" applyBorder="1" applyAlignment="1" applyProtection="1">
      <alignment horizontal="right"/>
    </xf>
    <xf numFmtId="164" fontId="3" fillId="0" borderId="3" xfId="1" applyFont="1" applyFill="1" applyBorder="1" applyAlignment="1" applyProtection="1">
      <alignment horizontal="right"/>
    </xf>
    <xf numFmtId="0" fontId="3" fillId="0" borderId="3" xfId="5" applyNumberFormat="1" applyFont="1" applyFill="1" applyBorder="1" applyAlignment="1" applyProtection="1">
      <alignment horizontal="right"/>
    </xf>
    <xf numFmtId="164" fontId="3" fillId="0" borderId="0" xfId="1" applyFont="1" applyFill="1" applyAlignment="1">
      <alignment horizontal="right"/>
    </xf>
    <xf numFmtId="164" fontId="3" fillId="0" borderId="0" xfId="1" applyFont="1" applyFill="1" applyBorder="1" applyAlignment="1" applyProtection="1">
      <alignment horizontal="right"/>
    </xf>
    <xf numFmtId="164" fontId="3" fillId="0" borderId="0" xfId="1" applyFont="1" applyFill="1" applyBorder="1" applyAlignment="1">
      <alignment horizontal="right"/>
    </xf>
    <xf numFmtId="0" fontId="3" fillId="0" borderId="0" xfId="5" applyNumberFormat="1" applyFont="1" applyFill="1" applyBorder="1" applyAlignment="1">
      <alignment horizontal="right" vertical="top" wrapText="1"/>
    </xf>
    <xf numFmtId="169" fontId="4" fillId="0" borderId="0" xfId="5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166" fontId="3" fillId="0" borderId="0" xfId="9" applyNumberFormat="1" applyFont="1" applyFill="1" applyBorder="1" applyAlignment="1">
      <alignment horizontal="right" vertical="top"/>
    </xf>
    <xf numFmtId="49" fontId="4" fillId="0" borderId="0" xfId="9" applyNumberFormat="1" applyFont="1" applyFill="1" applyBorder="1" applyAlignment="1">
      <alignment horizontal="right" vertical="top"/>
    </xf>
    <xf numFmtId="173" fontId="4" fillId="0" borderId="0" xfId="5" applyNumberFormat="1" applyFont="1" applyFill="1" applyBorder="1" applyAlignment="1">
      <alignment horizontal="right" vertical="top" wrapText="1"/>
    </xf>
    <xf numFmtId="0" fontId="3" fillId="0" borderId="2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 vertical="top" wrapText="1"/>
    </xf>
    <xf numFmtId="0" fontId="3" fillId="0" borderId="0" xfId="9" applyNumberFormat="1" applyFont="1" applyFill="1" applyBorder="1" applyAlignment="1">
      <alignment horizontal="right"/>
    </xf>
    <xf numFmtId="166" fontId="3" fillId="0" borderId="0" xfId="9" applyNumberFormat="1" applyFont="1" applyFill="1" applyBorder="1" applyAlignment="1">
      <alignment horizontal="right" vertical="top" wrapText="1"/>
    </xf>
    <xf numFmtId="0" fontId="3" fillId="0" borderId="0" xfId="9" applyNumberFormat="1" applyFont="1" applyFill="1" applyAlignment="1">
      <alignment horizontal="right"/>
    </xf>
    <xf numFmtId="0" fontId="3" fillId="0" borderId="0" xfId="9" applyNumberFormat="1" applyFont="1" applyFill="1" applyBorder="1" applyAlignment="1" applyProtection="1">
      <alignment horizontal="right"/>
    </xf>
    <xf numFmtId="0" fontId="3" fillId="0" borderId="0" xfId="11" applyFont="1" applyFill="1" applyBorder="1" applyAlignment="1" applyProtection="1">
      <alignment horizontal="left" vertical="top" wrapText="1"/>
    </xf>
    <xf numFmtId="0" fontId="3" fillId="0" borderId="3" xfId="9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4" fillId="0" borderId="2" xfId="5" applyFont="1" applyFill="1" applyBorder="1" applyAlignment="1">
      <alignment horizontal="right" vertical="top" wrapText="1"/>
    </xf>
    <xf numFmtId="0" fontId="4" fillId="0" borderId="2" xfId="5" applyFont="1" applyFill="1" applyBorder="1" applyAlignment="1">
      <alignment vertical="top" wrapText="1"/>
    </xf>
    <xf numFmtId="0" fontId="3" fillId="0" borderId="3" xfId="8" applyFont="1" applyFill="1" applyBorder="1" applyAlignment="1" applyProtection="1">
      <alignment vertical="top"/>
    </xf>
    <xf numFmtId="0" fontId="3" fillId="0" borderId="0" xfId="4" applyNumberFormat="1" applyFont="1" applyFill="1" applyAlignment="1">
      <alignment horizontal="right"/>
    </xf>
    <xf numFmtId="0" fontId="3" fillId="0" borderId="0" xfId="8" applyFont="1" applyFill="1" applyProtection="1"/>
    <xf numFmtId="0" fontId="3" fillId="0" borderId="0" xfId="10" applyFont="1" applyFill="1" applyBorder="1" applyAlignment="1" applyProtection="1">
      <alignment horizontal="left" vertical="top" wrapText="1"/>
    </xf>
    <xf numFmtId="0" fontId="3" fillId="0" borderId="0" xfId="9" applyFont="1" applyFill="1"/>
    <xf numFmtId="168" fontId="3" fillId="0" borderId="1" xfId="5" applyNumberFormat="1" applyFont="1" applyFill="1" applyBorder="1" applyAlignment="1">
      <alignment horizontal="right" vertical="top" wrapText="1"/>
    </xf>
    <xf numFmtId="168" fontId="3" fillId="0" borderId="0" xfId="9" applyNumberFormat="1" applyFont="1" applyFill="1" applyBorder="1" applyAlignment="1">
      <alignment horizontal="right" vertical="top" wrapText="1"/>
    </xf>
    <xf numFmtId="168" fontId="3" fillId="0" borderId="0" xfId="11" applyNumberFormat="1" applyFont="1" applyFill="1" applyBorder="1" applyAlignment="1">
      <alignment horizontal="right" vertical="top" wrapText="1"/>
    </xf>
    <xf numFmtId="0" fontId="3" fillId="0" borderId="0" xfId="10" applyFont="1" applyFill="1" applyBorder="1" applyAlignment="1">
      <alignment horizontal="right" vertical="top" wrapText="1"/>
    </xf>
    <xf numFmtId="0" fontId="3" fillId="0" borderId="0" xfId="5" applyNumberFormat="1" applyFont="1" applyFill="1" applyBorder="1" applyAlignment="1" applyProtection="1"/>
    <xf numFmtId="0" fontId="3" fillId="0" borderId="2" xfId="5" applyNumberFormat="1" applyFont="1" applyFill="1" applyBorder="1" applyAlignment="1" applyProtection="1"/>
    <xf numFmtId="172" fontId="3" fillId="0" borderId="1" xfId="5" applyNumberFormat="1" applyFont="1" applyFill="1" applyBorder="1" applyAlignment="1">
      <alignment horizontal="right" vertical="top" wrapText="1"/>
    </xf>
    <xf numFmtId="0" fontId="4" fillId="0" borderId="1" xfId="9" applyFont="1" applyFill="1" applyBorder="1" applyAlignment="1" applyProtection="1">
      <alignment horizontal="left" vertical="top" wrapText="1"/>
    </xf>
    <xf numFmtId="0" fontId="3" fillId="0" borderId="0" xfId="4" applyFont="1" applyFill="1" applyAlignment="1">
      <alignment vertical="top"/>
    </xf>
    <xf numFmtId="0" fontId="3" fillId="0" borderId="0" xfId="4" applyFont="1" applyFill="1" applyAlignment="1" applyProtection="1">
      <alignment horizontal="left" vertical="top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right" vertical="top" wrapText="1"/>
    </xf>
    <xf numFmtId="0" fontId="3" fillId="0" borderId="1" xfId="7" applyFont="1" applyFill="1" applyBorder="1" applyAlignment="1" applyProtection="1">
      <alignment horizontal="left"/>
    </xf>
    <xf numFmtId="0" fontId="3" fillId="0" borderId="1" xfId="7" applyNumberFormat="1" applyFont="1" applyFill="1" applyBorder="1" applyProtection="1"/>
    <xf numFmtId="0" fontId="3" fillId="0" borderId="3" xfId="8" applyFont="1" applyFill="1" applyBorder="1" applyAlignment="1" applyProtection="1">
      <alignment horizontal="left" vertical="top" wrapText="1"/>
    </xf>
    <xf numFmtId="0" fontId="3" fillId="0" borderId="3" xfId="8" applyFont="1" applyFill="1" applyBorder="1" applyAlignment="1" applyProtection="1">
      <alignment horizontal="right" vertical="top" wrapText="1"/>
    </xf>
    <xf numFmtId="0" fontId="3" fillId="0" borderId="0" xfId="7" applyFont="1" applyFill="1" applyBorder="1" applyAlignment="1" applyProtection="1">
      <alignment horizontal="left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1" xfId="8" applyFont="1" applyFill="1" applyBorder="1" applyAlignment="1" applyProtection="1">
      <alignment horizontal="right" vertical="top" wrapText="1"/>
    </xf>
    <xf numFmtId="0" fontId="3" fillId="0" borderId="1" xfId="7" applyNumberFormat="1" applyFont="1" applyFill="1" applyBorder="1" applyAlignment="1" applyProtection="1">
      <alignment horizontal="righ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2" borderId="0" xfId="9" applyFont="1" applyFill="1" applyAlignment="1">
      <alignment vertical="center"/>
    </xf>
    <xf numFmtId="0" fontId="3" fillId="0" borderId="0" xfId="1" applyNumberFormat="1" applyFont="1" applyFill="1" applyAlignment="1">
      <alignment horizontal="right"/>
    </xf>
    <xf numFmtId="0" fontId="3" fillId="0" borderId="0" xfId="5" applyNumberFormat="1" applyFont="1" applyFill="1" applyBorder="1"/>
    <xf numFmtId="0" fontId="3" fillId="0" borderId="0" xfId="4" applyFont="1" applyFill="1" applyAlignment="1">
      <alignment horizontal="right"/>
    </xf>
    <xf numFmtId="0" fontId="3" fillId="0" borderId="0" xfId="9" applyFont="1" applyFill="1" applyAlignment="1" applyProtection="1">
      <alignment horizontal="left"/>
    </xf>
    <xf numFmtId="0" fontId="3" fillId="0" borderId="0" xfId="4" applyFont="1" applyFill="1" applyAlignment="1">
      <alignment horizontal="left"/>
    </xf>
    <xf numFmtId="0" fontId="3" fillId="0" borderId="0" xfId="4" applyFont="1" applyFill="1" applyAlignment="1" applyProtection="1">
      <alignment horizontal="left"/>
    </xf>
    <xf numFmtId="0" fontId="3" fillId="0" borderId="0" xfId="9" applyFont="1" applyFill="1" applyAlignment="1" applyProtection="1">
      <alignment horizontal="left" vertical="top"/>
    </xf>
    <xf numFmtId="0" fontId="3" fillId="0" borderId="0" xfId="4" applyNumberFormat="1" applyFont="1" applyFill="1" applyAlignment="1" applyProtection="1">
      <alignment horizontal="left"/>
    </xf>
    <xf numFmtId="0" fontId="3" fillId="0" borderId="0" xfId="9" applyNumberFormat="1" applyFont="1" applyFill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right" vertical="center" wrapText="1"/>
    </xf>
    <xf numFmtId="0" fontId="4" fillId="0" borderId="2" xfId="5" applyFont="1" applyFill="1" applyBorder="1" applyAlignment="1" applyProtection="1">
      <alignment horizontal="left" vertical="center" wrapText="1"/>
    </xf>
    <xf numFmtId="0" fontId="3" fillId="0" borderId="2" xfId="5" applyNumberFormat="1" applyFont="1" applyFill="1" applyBorder="1" applyAlignment="1" applyProtection="1">
      <alignment horizontal="right" vertical="center"/>
    </xf>
    <xf numFmtId="166" fontId="3" fillId="0" borderId="1" xfId="0" applyNumberFormat="1" applyFont="1" applyFill="1" applyBorder="1"/>
    <xf numFmtId="0" fontId="3" fillId="0" borderId="1" xfId="0" applyFont="1" applyFill="1" applyBorder="1"/>
    <xf numFmtId="0" fontId="4" fillId="0" borderId="1" xfId="9" applyFont="1" applyFill="1" applyBorder="1" applyAlignment="1">
      <alignment horizontal="right" vertical="top" wrapText="1"/>
    </xf>
    <xf numFmtId="174" fontId="3" fillId="0" borderId="1" xfId="5" applyNumberFormat="1" applyFont="1" applyFill="1" applyBorder="1" applyAlignment="1">
      <alignment horizontal="right" vertical="top" wrapText="1"/>
    </xf>
    <xf numFmtId="168" fontId="3" fillId="0" borderId="1" xfId="9" applyNumberFormat="1" applyFont="1" applyFill="1" applyBorder="1" applyAlignment="1">
      <alignment horizontal="right"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166" fontId="3" fillId="0" borderId="1" xfId="9" applyNumberFormat="1" applyFont="1" applyFill="1" applyBorder="1" applyAlignment="1">
      <alignment horizontal="right" vertical="top" wrapText="1"/>
    </xf>
    <xf numFmtId="0" fontId="4" fillId="0" borderId="1" xfId="5" applyFont="1" applyFill="1" applyBorder="1" applyAlignment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right"/>
    </xf>
    <xf numFmtId="0" fontId="4" fillId="0" borderId="0" xfId="4" applyFont="1" applyFill="1" applyBorder="1" applyAlignment="1" applyProtection="1">
      <alignment horizontal="center"/>
    </xf>
    <xf numFmtId="0" fontId="3" fillId="0" borderId="0" xfId="5" applyNumberFormat="1" applyFont="1" applyFill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5" applyNumberFormat="1" applyFont="1" applyFill="1" applyAlignment="1" applyProtection="1">
      <alignment horizontal="right" wrapText="1"/>
    </xf>
    <xf numFmtId="0" fontId="3" fillId="0" borderId="0" xfId="4" applyNumberFormat="1" applyFont="1" applyFill="1" applyBorder="1"/>
    <xf numFmtId="0" fontId="3" fillId="0" borderId="0" xfId="4" applyNumberFormat="1" applyFont="1" applyFill="1" applyAlignment="1">
      <alignment horizontal="right" wrapText="1"/>
    </xf>
    <xf numFmtId="0" fontId="3" fillId="0" borderId="2" xfId="5" applyNumberFormat="1" applyFont="1" applyFill="1" applyBorder="1" applyAlignment="1">
      <alignment horizontal="right"/>
    </xf>
    <xf numFmtId="0" fontId="3" fillId="3" borderId="0" xfId="4" applyFont="1" applyFill="1"/>
    <xf numFmtId="0" fontId="3" fillId="0" borderId="0" xfId="4" applyFont="1" applyFill="1" applyBorder="1" applyAlignment="1">
      <alignment horizontal="center" vertical="top" wrapText="1"/>
    </xf>
    <xf numFmtId="0" fontId="4" fillId="0" borderId="0" xfId="4" applyFont="1" applyFill="1" applyBorder="1" applyAlignment="1" applyProtection="1">
      <alignment horizontal="center"/>
    </xf>
    <xf numFmtId="0" fontId="3" fillId="0" borderId="3" xfId="7" applyNumberFormat="1" applyFont="1" applyFill="1" applyBorder="1" applyAlignment="1" applyProtection="1">
      <alignment horizontal="center"/>
    </xf>
    <xf numFmtId="0" fontId="3" fillId="0" borderId="0" xfId="9" applyFont="1" applyFill="1" applyAlignment="1" applyProtection="1">
      <alignment horizontal="right" vertical="top" wrapText="1"/>
    </xf>
    <xf numFmtId="0" fontId="3" fillId="0" borderId="0" xfId="7" applyNumberFormat="1" applyFont="1" applyFill="1" applyBorder="1" applyAlignment="1" applyProtection="1">
      <alignment horizontal="center"/>
    </xf>
  </cellXfs>
  <cellStyles count="12">
    <cellStyle name="Comma" xfId="1" builtinId="3"/>
    <cellStyle name="Comma 2" xfId="2"/>
    <cellStyle name="Normal" xfId="0" builtinId="0"/>
    <cellStyle name="Normal 2" xfId="3"/>
    <cellStyle name="Normal_budget 2004-05_2.6.04" xfId="4"/>
    <cellStyle name="Normal_BUDGET FOR  03-04..." xfId="5"/>
    <cellStyle name="Normal_budget for 03-04" xfId="6"/>
    <cellStyle name="Normal_BUDGET-2000" xfId="7"/>
    <cellStyle name="Normal_budgetDocNIC02-03" xfId="8"/>
    <cellStyle name="Normal_DEMAND17" xfId="9"/>
    <cellStyle name="Normal_DEMAND17 2" xfId="10"/>
    <cellStyle name="Normal_DEMAND17_1st supp. vol. II" xfId="11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535" transitionEvaluation="1" codeName="Sheet1">
    <tabColor rgb="FFC00000"/>
  </sheetPr>
  <dimension ref="A1:H559"/>
  <sheetViews>
    <sheetView tabSelected="1" view="pageBreakPreview" topLeftCell="A535" zoomScaleNormal="160" zoomScaleSheetLayoutView="100" workbookViewId="0">
      <selection activeCell="D548" sqref="D548"/>
    </sheetView>
  </sheetViews>
  <sheetFormatPr defaultColWidth="11" defaultRowHeight="12.75"/>
  <cols>
    <col min="1" max="1" width="6.42578125" style="4" customWidth="1"/>
    <col min="2" max="2" width="8.140625" style="5" customWidth="1"/>
    <col min="3" max="3" width="46.7109375" style="6" customWidth="1"/>
    <col min="4" max="5" width="10.7109375" style="15" customWidth="1"/>
    <col min="6" max="6" width="15.7109375" style="148" customWidth="1"/>
    <col min="7" max="8" width="15.7109375" style="15" customWidth="1"/>
    <col min="9" max="16384" width="11" style="12"/>
  </cols>
  <sheetData>
    <row r="1" spans="1:8" ht="14.1" customHeight="1">
      <c r="A1" s="179" t="s">
        <v>342</v>
      </c>
      <c r="B1" s="179"/>
      <c r="C1" s="179"/>
      <c r="D1" s="179"/>
      <c r="E1" s="179"/>
      <c r="F1" s="179"/>
      <c r="G1" s="179"/>
      <c r="H1" s="179"/>
    </row>
    <row r="2" spans="1:8" ht="14.1" customHeight="1">
      <c r="A2" s="179" t="s">
        <v>343</v>
      </c>
      <c r="B2" s="179"/>
      <c r="C2" s="179"/>
      <c r="D2" s="179"/>
      <c r="E2" s="179"/>
      <c r="F2" s="179"/>
      <c r="G2" s="179"/>
      <c r="H2" s="179"/>
    </row>
    <row r="3" spans="1:8" ht="11.1" customHeight="1">
      <c r="A3" s="1"/>
      <c r="B3" s="2"/>
      <c r="C3" s="170"/>
      <c r="D3" s="3"/>
      <c r="E3" s="3"/>
      <c r="F3" s="2"/>
      <c r="G3" s="3"/>
      <c r="H3" s="3"/>
    </row>
    <row r="4" spans="1:8" ht="14.45" customHeight="1">
      <c r="D4" s="7" t="s">
        <v>185</v>
      </c>
      <c r="E4" s="8">
        <v>2059</v>
      </c>
      <c r="F4" s="149" t="s">
        <v>0</v>
      </c>
      <c r="G4" s="9"/>
      <c r="H4" s="9"/>
    </row>
    <row r="5" spans="1:8" ht="14.45" customHeight="1">
      <c r="D5" s="10" t="s">
        <v>186</v>
      </c>
      <c r="E5" s="11">
        <v>2210</v>
      </c>
      <c r="F5" s="150" t="s">
        <v>1</v>
      </c>
      <c r="G5" s="9"/>
      <c r="H5" s="9"/>
    </row>
    <row r="6" spans="1:8" ht="14.45" customHeight="1">
      <c r="C6" s="170"/>
      <c r="D6" s="10"/>
      <c r="E6" s="11">
        <v>2211</v>
      </c>
      <c r="F6" s="151" t="s">
        <v>2</v>
      </c>
      <c r="G6" s="9"/>
      <c r="H6" s="9"/>
    </row>
    <row r="7" spans="1:8" ht="28.9" customHeight="1">
      <c r="B7" s="181" t="s">
        <v>215</v>
      </c>
      <c r="C7" s="181"/>
      <c r="D7" s="181"/>
      <c r="E7" s="13">
        <v>2216</v>
      </c>
      <c r="F7" s="152" t="s">
        <v>3</v>
      </c>
      <c r="G7" s="9"/>
      <c r="H7" s="9"/>
    </row>
    <row r="8" spans="1:8" ht="14.45" customHeight="1">
      <c r="D8" s="10" t="s">
        <v>187</v>
      </c>
      <c r="E8" s="11">
        <v>3454</v>
      </c>
      <c r="F8" s="153" t="s">
        <v>4</v>
      </c>
      <c r="G8" s="9"/>
      <c r="H8" s="9"/>
    </row>
    <row r="9" spans="1:8" ht="15" customHeight="1">
      <c r="D9" s="10" t="s">
        <v>188</v>
      </c>
      <c r="E9" s="8">
        <v>4210</v>
      </c>
      <c r="F9" s="154" t="s">
        <v>5</v>
      </c>
      <c r="G9" s="9"/>
      <c r="H9" s="9"/>
    </row>
    <row r="10" spans="1:8" ht="14.45" customHeight="1">
      <c r="D10" s="10"/>
      <c r="E10" s="8"/>
      <c r="F10" s="7"/>
      <c r="G10" s="9"/>
      <c r="H10" s="9"/>
    </row>
    <row r="11" spans="1:8" ht="15" customHeight="1">
      <c r="A11" s="14" t="s">
        <v>308</v>
      </c>
      <c r="D11" s="10"/>
      <c r="F11" s="7"/>
      <c r="G11" s="9"/>
      <c r="H11" s="9"/>
    </row>
    <row r="12" spans="1:8" ht="15" customHeight="1">
      <c r="D12" s="16"/>
      <c r="E12" s="17" t="s">
        <v>180</v>
      </c>
      <c r="F12" s="17" t="s">
        <v>181</v>
      </c>
      <c r="G12" s="17" t="s">
        <v>10</v>
      </c>
    </row>
    <row r="13" spans="1:8" ht="15" customHeight="1">
      <c r="D13" s="17" t="s">
        <v>6</v>
      </c>
      <c r="E13" s="17">
        <f>H494</f>
        <v>2656878</v>
      </c>
      <c r="F13" s="17">
        <f>H549</f>
        <v>460714</v>
      </c>
      <c r="G13" s="17">
        <v>3117592</v>
      </c>
      <c r="H13" s="18"/>
    </row>
    <row r="14" spans="1:8" ht="15" customHeight="1">
      <c r="A14" s="19" t="s">
        <v>179</v>
      </c>
      <c r="F14" s="118"/>
      <c r="H14" s="18"/>
    </row>
    <row r="15" spans="1:8" s="119" customFormat="1" ht="13.5" customHeight="1">
      <c r="A15" s="134"/>
      <c r="B15" s="135"/>
      <c r="C15" s="136"/>
      <c r="D15" s="137"/>
      <c r="E15" s="137"/>
      <c r="F15" s="143"/>
      <c r="G15" s="137"/>
      <c r="H15" s="21" t="s">
        <v>309</v>
      </c>
    </row>
    <row r="16" spans="1:8" s="119" customFormat="1" ht="13.15" customHeight="1">
      <c r="A16" s="138"/>
      <c r="B16" s="139"/>
      <c r="C16" s="140"/>
      <c r="D16" s="180" t="s">
        <v>333</v>
      </c>
      <c r="E16" s="180"/>
      <c r="F16" s="169" t="s">
        <v>310</v>
      </c>
      <c r="G16" s="169" t="s">
        <v>311</v>
      </c>
      <c r="H16" s="169" t="s">
        <v>310</v>
      </c>
    </row>
    <row r="17" spans="1:8" s="119" customFormat="1">
      <c r="A17" s="134"/>
      <c r="B17" s="135"/>
      <c r="C17" s="140" t="s">
        <v>7</v>
      </c>
      <c r="D17" s="182" t="s">
        <v>334</v>
      </c>
      <c r="E17" s="182"/>
      <c r="F17" s="169" t="s">
        <v>312</v>
      </c>
      <c r="G17" s="169" t="s">
        <v>312</v>
      </c>
      <c r="H17" s="169" t="s">
        <v>307</v>
      </c>
    </row>
    <row r="18" spans="1:8" s="119" customFormat="1">
      <c r="A18" s="141"/>
      <c r="B18" s="142"/>
      <c r="C18" s="136"/>
      <c r="D18" s="143" t="s">
        <v>8</v>
      </c>
      <c r="E18" s="143" t="s">
        <v>9</v>
      </c>
      <c r="F18" s="143"/>
      <c r="G18" s="143"/>
      <c r="H18" s="144"/>
    </row>
    <row r="19" spans="1:8" ht="15" customHeight="1">
      <c r="A19" s="22"/>
      <c r="B19" s="23"/>
      <c r="C19" s="24" t="s">
        <v>11</v>
      </c>
      <c r="D19" s="20"/>
      <c r="E19" s="20"/>
      <c r="F19" s="33"/>
      <c r="H19" s="20"/>
    </row>
    <row r="20" spans="1:8" ht="15" customHeight="1">
      <c r="A20" s="22" t="s">
        <v>12</v>
      </c>
      <c r="B20" s="25">
        <v>2059</v>
      </c>
      <c r="C20" s="26" t="s">
        <v>0</v>
      </c>
      <c r="D20" s="20"/>
      <c r="E20" s="20"/>
      <c r="F20" s="33"/>
      <c r="G20" s="20"/>
      <c r="H20" s="20"/>
    </row>
    <row r="21" spans="1:8" ht="15" customHeight="1">
      <c r="A21" s="27"/>
      <c r="B21" s="28">
        <v>60</v>
      </c>
      <c r="C21" s="29" t="s">
        <v>13</v>
      </c>
      <c r="D21" s="147"/>
      <c r="E21" s="20"/>
      <c r="F21" s="38"/>
      <c r="G21" s="147"/>
      <c r="H21" s="20"/>
    </row>
    <row r="22" spans="1:8" ht="15" customHeight="1">
      <c r="A22" s="27"/>
      <c r="B22" s="30">
        <v>60.052999999999997</v>
      </c>
      <c r="C22" s="26" t="s">
        <v>14</v>
      </c>
      <c r="D22" s="20"/>
      <c r="E22" s="20"/>
      <c r="F22" s="33"/>
      <c r="G22" s="20"/>
      <c r="H22" s="20"/>
    </row>
    <row r="23" spans="1:8" ht="15" customHeight="1">
      <c r="A23" s="27"/>
      <c r="B23" s="31">
        <v>60</v>
      </c>
      <c r="C23" s="29" t="s">
        <v>167</v>
      </c>
      <c r="D23" s="20"/>
      <c r="E23" s="20"/>
      <c r="F23" s="33"/>
      <c r="G23" s="20"/>
      <c r="H23" s="20"/>
    </row>
    <row r="24" spans="1:8" ht="15" customHeight="1">
      <c r="A24" s="27"/>
      <c r="B24" s="31">
        <v>79</v>
      </c>
      <c r="C24" s="29" t="s">
        <v>222</v>
      </c>
      <c r="D24" s="20"/>
      <c r="E24" s="20"/>
      <c r="F24" s="33"/>
      <c r="G24" s="20"/>
      <c r="H24" s="20"/>
    </row>
    <row r="25" spans="1:8" ht="15" customHeight="1">
      <c r="A25" s="27"/>
      <c r="B25" s="31" t="s">
        <v>170</v>
      </c>
      <c r="C25" s="29" t="s">
        <v>168</v>
      </c>
      <c r="D25" s="32">
        <v>0</v>
      </c>
      <c r="E25" s="171">
        <v>491</v>
      </c>
      <c r="F25" s="172">
        <v>492</v>
      </c>
      <c r="G25" s="172">
        <v>492</v>
      </c>
      <c r="H25" s="33">
        <v>665</v>
      </c>
    </row>
    <row r="26" spans="1:8" ht="15" customHeight="1">
      <c r="A26" s="27" t="s">
        <v>10</v>
      </c>
      <c r="B26" s="31">
        <v>60</v>
      </c>
      <c r="C26" s="29" t="s">
        <v>167</v>
      </c>
      <c r="D26" s="34">
        <f t="shared" ref="D26:G26" si="0">SUM(D25:D25)</f>
        <v>0</v>
      </c>
      <c r="E26" s="35">
        <f t="shared" si="0"/>
        <v>491</v>
      </c>
      <c r="F26" s="57">
        <f t="shared" si="0"/>
        <v>492</v>
      </c>
      <c r="G26" s="57">
        <f t="shared" si="0"/>
        <v>492</v>
      </c>
      <c r="H26" s="35">
        <v>665</v>
      </c>
    </row>
    <row r="27" spans="1:8" ht="15" customHeight="1">
      <c r="A27" s="27"/>
      <c r="B27" s="30"/>
      <c r="C27" s="26"/>
      <c r="D27" s="33"/>
      <c r="E27" s="33"/>
      <c r="F27" s="33"/>
      <c r="G27" s="33"/>
      <c r="H27" s="33"/>
    </row>
    <row r="28" spans="1:8" ht="15" customHeight="1">
      <c r="A28" s="27"/>
      <c r="B28" s="31">
        <v>61</v>
      </c>
      <c r="C28" s="29" t="s">
        <v>169</v>
      </c>
      <c r="D28" s="38"/>
      <c r="E28" s="33"/>
      <c r="F28" s="38"/>
      <c r="G28" s="38"/>
      <c r="H28" s="33"/>
    </row>
    <row r="29" spans="1:8" ht="15" customHeight="1">
      <c r="A29" s="27"/>
      <c r="B29" s="31">
        <v>79</v>
      </c>
      <c r="C29" s="29" t="s">
        <v>222</v>
      </c>
      <c r="D29" s="38"/>
      <c r="E29" s="33"/>
      <c r="F29" s="38"/>
      <c r="G29" s="38"/>
      <c r="H29" s="33"/>
    </row>
    <row r="30" spans="1:8" ht="15" customHeight="1">
      <c r="A30" s="27"/>
      <c r="B30" s="31" t="s">
        <v>172</v>
      </c>
      <c r="C30" s="29" t="s">
        <v>77</v>
      </c>
      <c r="D30" s="36">
        <v>0</v>
      </c>
      <c r="E30" s="37">
        <v>4189</v>
      </c>
      <c r="F30" s="56">
        <v>4200</v>
      </c>
      <c r="G30" s="56">
        <v>4200</v>
      </c>
      <c r="H30" s="38">
        <v>4200</v>
      </c>
    </row>
    <row r="31" spans="1:8" ht="15" customHeight="1">
      <c r="A31" s="27"/>
      <c r="B31" s="31"/>
      <c r="C31" s="29"/>
      <c r="D31" s="38"/>
      <c r="E31" s="38"/>
      <c r="F31" s="38"/>
      <c r="G31" s="38"/>
      <c r="H31" s="38"/>
    </row>
    <row r="32" spans="1:8" ht="15" customHeight="1">
      <c r="A32" s="27"/>
      <c r="B32" s="31">
        <v>80</v>
      </c>
      <c r="C32" s="29" t="s">
        <v>332</v>
      </c>
      <c r="D32" s="38"/>
      <c r="E32" s="38"/>
      <c r="F32" s="38"/>
      <c r="G32" s="38"/>
      <c r="H32" s="38"/>
    </row>
    <row r="33" spans="1:8" ht="15" customHeight="1">
      <c r="A33" s="27"/>
      <c r="B33" s="31" t="s">
        <v>171</v>
      </c>
      <c r="C33" s="29" t="s">
        <v>77</v>
      </c>
      <c r="D33" s="40">
        <v>0</v>
      </c>
      <c r="E33" s="41">
        <v>283</v>
      </c>
      <c r="F33" s="71">
        <v>300</v>
      </c>
      <c r="G33" s="71">
        <v>300</v>
      </c>
      <c r="H33" s="42">
        <v>300</v>
      </c>
    </row>
    <row r="34" spans="1:8" ht="15" customHeight="1">
      <c r="A34" s="27" t="s">
        <v>10</v>
      </c>
      <c r="B34" s="31">
        <v>61</v>
      </c>
      <c r="C34" s="29" t="s">
        <v>169</v>
      </c>
      <c r="D34" s="40">
        <f t="shared" ref="D34:G34" si="1">SUM(D30:D33)</f>
        <v>0</v>
      </c>
      <c r="E34" s="41">
        <f t="shared" si="1"/>
        <v>4472</v>
      </c>
      <c r="F34" s="71">
        <f t="shared" si="1"/>
        <v>4500</v>
      </c>
      <c r="G34" s="71">
        <f t="shared" si="1"/>
        <v>4500</v>
      </c>
      <c r="H34" s="41">
        <v>4500</v>
      </c>
    </row>
    <row r="35" spans="1:8" s="121" customFormat="1" ht="15" customHeight="1">
      <c r="A35" s="22" t="s">
        <v>10</v>
      </c>
      <c r="B35" s="30">
        <v>60.052999999999997</v>
      </c>
      <c r="C35" s="26" t="s">
        <v>14</v>
      </c>
      <c r="D35" s="43">
        <f t="shared" ref="D35:G35" si="2">D34+D26</f>
        <v>0</v>
      </c>
      <c r="E35" s="44">
        <f t="shared" si="2"/>
        <v>4963</v>
      </c>
      <c r="F35" s="60">
        <f t="shared" si="2"/>
        <v>4992</v>
      </c>
      <c r="G35" s="60">
        <f t="shared" si="2"/>
        <v>4992</v>
      </c>
      <c r="H35" s="44">
        <v>5165</v>
      </c>
    </row>
    <row r="36" spans="1:8" s="121" customFormat="1" ht="15" customHeight="1">
      <c r="A36" s="22" t="s">
        <v>10</v>
      </c>
      <c r="B36" s="28">
        <v>60</v>
      </c>
      <c r="C36" s="29" t="s">
        <v>13</v>
      </c>
      <c r="D36" s="43">
        <f t="shared" ref="D36:G37" si="3">D35</f>
        <v>0</v>
      </c>
      <c r="E36" s="44">
        <f t="shared" si="3"/>
        <v>4963</v>
      </c>
      <c r="F36" s="60">
        <f t="shared" si="3"/>
        <v>4992</v>
      </c>
      <c r="G36" s="60">
        <f t="shared" si="3"/>
        <v>4992</v>
      </c>
      <c r="H36" s="44">
        <v>5165</v>
      </c>
    </row>
    <row r="37" spans="1:8" ht="15" customHeight="1">
      <c r="A37" s="65" t="s">
        <v>10</v>
      </c>
      <c r="B37" s="162">
        <v>2059</v>
      </c>
      <c r="C37" s="129" t="s">
        <v>0</v>
      </c>
      <c r="D37" s="34">
        <f t="shared" si="3"/>
        <v>0</v>
      </c>
      <c r="E37" s="35">
        <f t="shared" si="3"/>
        <v>4963</v>
      </c>
      <c r="F37" s="57">
        <f t="shared" si="3"/>
        <v>4992</v>
      </c>
      <c r="G37" s="57">
        <f t="shared" si="3"/>
        <v>4992</v>
      </c>
      <c r="H37" s="35">
        <v>5165</v>
      </c>
    </row>
    <row r="38" spans="1:8" ht="3" customHeight="1">
      <c r="A38" s="22"/>
      <c r="B38" s="25"/>
      <c r="C38" s="29"/>
      <c r="D38" s="38"/>
      <c r="E38" s="38"/>
      <c r="F38" s="38"/>
      <c r="G38" s="38"/>
      <c r="H38" s="38"/>
    </row>
    <row r="39" spans="1:8" ht="13.15" customHeight="1">
      <c r="A39" s="22" t="s">
        <v>12</v>
      </c>
      <c r="B39" s="45">
        <v>2210</v>
      </c>
      <c r="C39" s="46" t="s">
        <v>1</v>
      </c>
      <c r="D39" s="33"/>
      <c r="E39" s="33"/>
      <c r="F39" s="33"/>
      <c r="G39" s="33"/>
      <c r="H39" s="33"/>
    </row>
    <row r="40" spans="1:8" ht="13.15" customHeight="1">
      <c r="A40" s="22"/>
      <c r="B40" s="47">
        <v>1</v>
      </c>
      <c r="C40" s="48" t="s">
        <v>189</v>
      </c>
      <c r="D40" s="33"/>
      <c r="E40" s="33"/>
      <c r="F40" s="33"/>
      <c r="G40" s="33"/>
      <c r="H40" s="33"/>
    </row>
    <row r="41" spans="1:8" ht="13.15" customHeight="1">
      <c r="A41" s="22"/>
      <c r="B41" s="49">
        <v>1.0009999999999999</v>
      </c>
      <c r="C41" s="24" t="s">
        <v>15</v>
      </c>
      <c r="D41" s="33"/>
      <c r="E41" s="33"/>
      <c r="F41" s="33"/>
      <c r="G41" s="33"/>
      <c r="H41" s="33"/>
    </row>
    <row r="42" spans="1:8" ht="13.15" customHeight="1">
      <c r="A42" s="22"/>
      <c r="B42" s="23">
        <v>60</v>
      </c>
      <c r="C42" s="50" t="s">
        <v>16</v>
      </c>
      <c r="D42" s="33"/>
      <c r="E42" s="33"/>
      <c r="F42" s="33"/>
      <c r="G42" s="33"/>
      <c r="H42" s="33"/>
    </row>
    <row r="43" spans="1:8" ht="13.15" customHeight="1">
      <c r="A43" s="22"/>
      <c r="B43" s="51" t="s">
        <v>17</v>
      </c>
      <c r="C43" s="50" t="s">
        <v>18</v>
      </c>
      <c r="D43" s="171">
        <v>33038</v>
      </c>
      <c r="E43" s="173">
        <v>56885</v>
      </c>
      <c r="F43" s="172">
        <v>93335</v>
      </c>
      <c r="G43" s="171">
        <v>93335</v>
      </c>
      <c r="H43" s="52">
        <v>92478</v>
      </c>
    </row>
    <row r="44" spans="1:8" ht="13.15" customHeight="1">
      <c r="A44" s="22"/>
      <c r="B44" s="51" t="s">
        <v>19</v>
      </c>
      <c r="C44" s="53" t="s">
        <v>168</v>
      </c>
      <c r="D44" s="171">
        <v>15193</v>
      </c>
      <c r="E44" s="32">
        <v>0</v>
      </c>
      <c r="F44" s="172">
        <v>16003</v>
      </c>
      <c r="G44" s="171">
        <v>16003</v>
      </c>
      <c r="H44" s="55">
        <v>13424</v>
      </c>
    </row>
    <row r="45" spans="1:8" ht="13.15" customHeight="1">
      <c r="A45" s="22"/>
      <c r="B45" s="51" t="s">
        <v>20</v>
      </c>
      <c r="C45" s="53" t="s">
        <v>21</v>
      </c>
      <c r="D45" s="56">
        <v>785</v>
      </c>
      <c r="E45" s="56">
        <v>199</v>
      </c>
      <c r="F45" s="172">
        <v>1000</v>
      </c>
      <c r="G45" s="56">
        <v>1000</v>
      </c>
      <c r="H45" s="52">
        <v>1000</v>
      </c>
    </row>
    <row r="46" spans="1:8" ht="13.15" customHeight="1">
      <c r="A46" s="22"/>
      <c r="B46" s="51" t="s">
        <v>22</v>
      </c>
      <c r="C46" s="53" t="s">
        <v>23</v>
      </c>
      <c r="D46" s="56">
        <v>2989</v>
      </c>
      <c r="E46" s="63">
        <v>4433</v>
      </c>
      <c r="F46" s="56">
        <v>6784</v>
      </c>
      <c r="G46" s="56">
        <v>8784</v>
      </c>
      <c r="H46" s="52">
        <v>7000</v>
      </c>
    </row>
    <row r="47" spans="1:8" ht="13.15" customHeight="1">
      <c r="A47" s="22"/>
      <c r="B47" s="51" t="s">
        <v>280</v>
      </c>
      <c r="C47" s="53" t="s">
        <v>39</v>
      </c>
      <c r="D47" s="32">
        <v>0</v>
      </c>
      <c r="E47" s="172">
        <v>15000</v>
      </c>
      <c r="F47" s="172">
        <v>3000</v>
      </c>
      <c r="G47" s="172">
        <v>12800</v>
      </c>
      <c r="H47" s="55">
        <v>1000</v>
      </c>
    </row>
    <row r="48" spans="1:8" ht="13.15" customHeight="1">
      <c r="A48" s="22"/>
      <c r="B48" s="51" t="s">
        <v>24</v>
      </c>
      <c r="C48" s="53" t="s">
        <v>25</v>
      </c>
      <c r="D48" s="172">
        <v>1200</v>
      </c>
      <c r="E48" s="55">
        <v>4998</v>
      </c>
      <c r="F48" s="172">
        <v>200</v>
      </c>
      <c r="G48" s="172">
        <v>22200</v>
      </c>
      <c r="H48" s="55">
        <v>200</v>
      </c>
    </row>
    <row r="49" spans="1:8" ht="13.15" customHeight="1">
      <c r="A49" s="22"/>
      <c r="B49" s="51" t="s">
        <v>26</v>
      </c>
      <c r="C49" s="53" t="s">
        <v>27</v>
      </c>
      <c r="D49" s="171">
        <v>9499</v>
      </c>
      <c r="E49" s="173">
        <v>26437</v>
      </c>
      <c r="F49" s="172">
        <v>5280</v>
      </c>
      <c r="G49" s="171">
        <v>5280</v>
      </c>
      <c r="H49" s="52">
        <v>5280</v>
      </c>
    </row>
    <row r="50" spans="1:8" ht="13.15" customHeight="1">
      <c r="A50" s="22" t="s">
        <v>10</v>
      </c>
      <c r="B50" s="23">
        <v>60</v>
      </c>
      <c r="C50" s="50" t="s">
        <v>16</v>
      </c>
      <c r="D50" s="35">
        <f t="shared" ref="D50:G50" si="4">SUM(D43:D49)</f>
        <v>62704</v>
      </c>
      <c r="E50" s="35">
        <f t="shared" si="4"/>
        <v>107952</v>
      </c>
      <c r="F50" s="57">
        <f t="shared" si="4"/>
        <v>125602</v>
      </c>
      <c r="G50" s="35">
        <f t="shared" si="4"/>
        <v>159402</v>
      </c>
      <c r="H50" s="35">
        <v>120382</v>
      </c>
    </row>
    <row r="51" spans="1:8">
      <c r="A51" s="22"/>
      <c r="B51" s="23"/>
      <c r="C51" s="50"/>
      <c r="D51" s="58"/>
      <c r="E51" s="58"/>
      <c r="F51" s="58"/>
      <c r="G51" s="58"/>
      <c r="H51" s="58"/>
    </row>
    <row r="52" spans="1:8" ht="13.15" customHeight="1">
      <c r="A52" s="22"/>
      <c r="B52" s="23">
        <v>61</v>
      </c>
      <c r="C52" s="50" t="s">
        <v>156</v>
      </c>
      <c r="D52" s="38"/>
      <c r="E52" s="38"/>
      <c r="F52" s="38"/>
      <c r="G52" s="38"/>
      <c r="H52" s="38"/>
    </row>
    <row r="53" spans="1:8" ht="13.15" customHeight="1">
      <c r="A53" s="22"/>
      <c r="B53" s="51" t="s">
        <v>30</v>
      </c>
      <c r="C53" s="50" t="s">
        <v>18</v>
      </c>
      <c r="D53" s="37">
        <v>333</v>
      </c>
      <c r="E53" s="56">
        <v>3832</v>
      </c>
      <c r="F53" s="56">
        <v>4411</v>
      </c>
      <c r="G53" s="37">
        <v>4411</v>
      </c>
      <c r="H53" s="38">
        <v>4701</v>
      </c>
    </row>
    <row r="54" spans="1:8" ht="13.15" customHeight="1">
      <c r="A54" s="22"/>
      <c r="B54" s="51" t="s">
        <v>157</v>
      </c>
      <c r="C54" s="53" t="s">
        <v>168</v>
      </c>
      <c r="D54" s="37">
        <v>6656</v>
      </c>
      <c r="E54" s="36">
        <v>0</v>
      </c>
      <c r="F54" s="56">
        <v>7157</v>
      </c>
      <c r="G54" s="37">
        <v>7157</v>
      </c>
      <c r="H54" s="56">
        <v>8217</v>
      </c>
    </row>
    <row r="55" spans="1:8" ht="13.15" customHeight="1">
      <c r="A55" s="22"/>
      <c r="B55" s="51" t="s">
        <v>37</v>
      </c>
      <c r="C55" s="53" t="s">
        <v>77</v>
      </c>
      <c r="D55" s="56">
        <v>10000</v>
      </c>
      <c r="E55" s="56">
        <v>868</v>
      </c>
      <c r="F55" s="56">
        <v>20882</v>
      </c>
      <c r="G55" s="37">
        <v>20882</v>
      </c>
      <c r="H55" s="38">
        <v>10882</v>
      </c>
    </row>
    <row r="56" spans="1:8" ht="13.15" customHeight="1">
      <c r="A56" s="22"/>
      <c r="B56" s="51" t="s">
        <v>40</v>
      </c>
      <c r="C56" s="53" t="s">
        <v>25</v>
      </c>
      <c r="D56" s="36">
        <v>0</v>
      </c>
      <c r="E56" s="36">
        <v>0</v>
      </c>
      <c r="F56" s="56">
        <v>1</v>
      </c>
      <c r="G56" s="56">
        <v>1</v>
      </c>
      <c r="H56" s="56">
        <v>1</v>
      </c>
    </row>
    <row r="57" spans="1:8" ht="13.15" customHeight="1">
      <c r="A57" s="22"/>
      <c r="B57" s="51" t="s">
        <v>41</v>
      </c>
      <c r="C57" s="53" t="s">
        <v>27</v>
      </c>
      <c r="D57" s="36">
        <v>0</v>
      </c>
      <c r="E57" s="36">
        <v>0</v>
      </c>
      <c r="F57" s="56">
        <v>1</v>
      </c>
      <c r="G57" s="56">
        <v>1</v>
      </c>
      <c r="H57" s="56">
        <v>1</v>
      </c>
    </row>
    <row r="58" spans="1:8" ht="13.15" customHeight="1">
      <c r="A58" s="22" t="s">
        <v>10</v>
      </c>
      <c r="B58" s="23">
        <v>61</v>
      </c>
      <c r="C58" s="50" t="s">
        <v>156</v>
      </c>
      <c r="D58" s="35">
        <f t="shared" ref="D58:G58" si="5">SUM(D53:D57)</f>
        <v>16989</v>
      </c>
      <c r="E58" s="35">
        <f t="shared" si="5"/>
        <v>4700</v>
      </c>
      <c r="F58" s="57">
        <f t="shared" si="5"/>
        <v>32452</v>
      </c>
      <c r="G58" s="35">
        <f t="shared" si="5"/>
        <v>32452</v>
      </c>
      <c r="H58" s="35">
        <v>23802</v>
      </c>
    </row>
    <row r="59" spans="1:8" ht="13.15" customHeight="1">
      <c r="A59" s="22" t="s">
        <v>10</v>
      </c>
      <c r="B59" s="49">
        <v>1.0009999999999999</v>
      </c>
      <c r="C59" s="24" t="s">
        <v>15</v>
      </c>
      <c r="D59" s="59">
        <f t="shared" ref="D59:G59" si="6">D50+D58</f>
        <v>79693</v>
      </c>
      <c r="E59" s="59">
        <f t="shared" si="6"/>
        <v>112652</v>
      </c>
      <c r="F59" s="60">
        <f t="shared" si="6"/>
        <v>158054</v>
      </c>
      <c r="G59" s="59">
        <f t="shared" si="6"/>
        <v>191854</v>
      </c>
      <c r="H59" s="59">
        <v>144184</v>
      </c>
    </row>
    <row r="60" spans="1:8">
      <c r="A60" s="22"/>
      <c r="B60" s="61"/>
      <c r="C60" s="24"/>
      <c r="D60" s="62"/>
      <c r="E60" s="62"/>
      <c r="F60" s="62"/>
      <c r="G60" s="62"/>
      <c r="H60" s="62"/>
    </row>
    <row r="61" spans="1:8" ht="13.15" customHeight="1">
      <c r="A61" s="22"/>
      <c r="B61" s="49">
        <v>1.109</v>
      </c>
      <c r="C61" s="24" t="s">
        <v>219</v>
      </c>
      <c r="D61" s="62"/>
      <c r="E61" s="62"/>
      <c r="F61" s="62"/>
      <c r="G61" s="62"/>
      <c r="H61" s="62"/>
    </row>
    <row r="62" spans="1:8" ht="13.15" customHeight="1">
      <c r="A62" s="22"/>
      <c r="B62" s="23">
        <v>44</v>
      </c>
      <c r="C62" s="53" t="s">
        <v>80</v>
      </c>
      <c r="D62" s="62"/>
      <c r="E62" s="62"/>
      <c r="F62" s="62"/>
      <c r="G62" s="62"/>
      <c r="H62" s="62"/>
    </row>
    <row r="63" spans="1:8" ht="13.15" customHeight="1">
      <c r="A63" s="22"/>
      <c r="B63" s="51" t="s">
        <v>220</v>
      </c>
      <c r="C63" s="53" t="s">
        <v>18</v>
      </c>
      <c r="D63" s="63">
        <v>2707</v>
      </c>
      <c r="E63" s="63">
        <v>2589</v>
      </c>
      <c r="F63" s="63">
        <v>5633</v>
      </c>
      <c r="G63" s="63">
        <v>5633</v>
      </c>
      <c r="H63" s="56">
        <v>6082</v>
      </c>
    </row>
    <row r="64" spans="1:8" ht="13.15" customHeight="1">
      <c r="A64" s="22" t="s">
        <v>10</v>
      </c>
      <c r="B64" s="23">
        <v>44</v>
      </c>
      <c r="C64" s="53" t="s">
        <v>80</v>
      </c>
      <c r="D64" s="60">
        <f t="shared" ref="D64:G64" si="7">SUM(D63:D63)</f>
        <v>2707</v>
      </c>
      <c r="E64" s="60">
        <f t="shared" si="7"/>
        <v>2589</v>
      </c>
      <c r="F64" s="60">
        <f t="shared" si="7"/>
        <v>5633</v>
      </c>
      <c r="G64" s="60">
        <f t="shared" si="7"/>
        <v>5633</v>
      </c>
      <c r="H64" s="59">
        <v>6082</v>
      </c>
    </row>
    <row r="65" spans="1:8" ht="13.15" customHeight="1">
      <c r="A65" s="22" t="s">
        <v>10</v>
      </c>
      <c r="B65" s="49">
        <v>1.109</v>
      </c>
      <c r="C65" s="24" t="s">
        <v>219</v>
      </c>
      <c r="D65" s="66">
        <f t="shared" ref="D65:G65" si="8">D64</f>
        <v>2707</v>
      </c>
      <c r="E65" s="66">
        <f t="shared" si="8"/>
        <v>2589</v>
      </c>
      <c r="F65" s="66">
        <f t="shared" si="8"/>
        <v>5633</v>
      </c>
      <c r="G65" s="66">
        <f t="shared" si="8"/>
        <v>5633</v>
      </c>
      <c r="H65" s="67">
        <v>6082</v>
      </c>
    </row>
    <row r="66" spans="1:8" ht="7.9" customHeight="1">
      <c r="A66" s="22"/>
      <c r="B66" s="61"/>
      <c r="C66" s="24"/>
      <c r="D66" s="62"/>
      <c r="E66" s="62"/>
      <c r="F66" s="62"/>
      <c r="G66" s="62"/>
      <c r="H66" s="62"/>
    </row>
    <row r="67" spans="1:8" ht="13.15" customHeight="1">
      <c r="A67" s="22"/>
      <c r="B67" s="68">
        <v>1.1100000000000001</v>
      </c>
      <c r="C67" s="24" t="s">
        <v>28</v>
      </c>
      <c r="D67" s="33"/>
      <c r="E67" s="33"/>
      <c r="F67" s="33"/>
      <c r="G67" s="33"/>
      <c r="H67" s="33"/>
    </row>
    <row r="68" spans="1:8" ht="13.15" customHeight="1">
      <c r="A68" s="22"/>
      <c r="B68" s="23">
        <v>61</v>
      </c>
      <c r="C68" s="53" t="s">
        <v>29</v>
      </c>
      <c r="D68" s="38"/>
      <c r="E68" s="38"/>
      <c r="F68" s="38"/>
      <c r="G68" s="38"/>
      <c r="H68" s="38"/>
    </row>
    <row r="69" spans="1:8" ht="13.15" customHeight="1">
      <c r="A69" s="22"/>
      <c r="B69" s="51" t="s">
        <v>30</v>
      </c>
      <c r="C69" s="53" t="s">
        <v>18</v>
      </c>
      <c r="D69" s="69">
        <v>0</v>
      </c>
      <c r="E69" s="64">
        <v>10886</v>
      </c>
      <c r="F69" s="63">
        <v>11867</v>
      </c>
      <c r="G69" s="63">
        <v>11867</v>
      </c>
      <c r="H69" s="62">
        <v>12889</v>
      </c>
    </row>
    <row r="70" spans="1:8" ht="13.15" customHeight="1">
      <c r="A70" s="22"/>
      <c r="B70" s="51" t="s">
        <v>31</v>
      </c>
      <c r="C70" s="53" t="s">
        <v>21</v>
      </c>
      <c r="D70" s="63">
        <v>100</v>
      </c>
      <c r="E70" s="64">
        <v>50</v>
      </c>
      <c r="F70" s="63">
        <v>150</v>
      </c>
      <c r="G70" s="63">
        <v>150</v>
      </c>
      <c r="H70" s="62">
        <v>150</v>
      </c>
    </row>
    <row r="71" spans="1:8" ht="13.15" customHeight="1">
      <c r="A71" s="22"/>
      <c r="B71" s="51" t="s">
        <v>32</v>
      </c>
      <c r="C71" s="53" t="s">
        <v>23</v>
      </c>
      <c r="D71" s="63">
        <v>700</v>
      </c>
      <c r="E71" s="64">
        <v>523</v>
      </c>
      <c r="F71" s="63">
        <v>1023</v>
      </c>
      <c r="G71" s="63">
        <v>1023</v>
      </c>
      <c r="H71" s="62">
        <v>1050</v>
      </c>
    </row>
    <row r="72" spans="1:8" ht="13.15" customHeight="1">
      <c r="A72" s="22"/>
      <c r="B72" s="51" t="s">
        <v>33</v>
      </c>
      <c r="C72" s="53" t="s">
        <v>34</v>
      </c>
      <c r="D72" s="69">
        <v>0</v>
      </c>
      <c r="E72" s="64">
        <v>212</v>
      </c>
      <c r="F72" s="63">
        <v>412</v>
      </c>
      <c r="G72" s="63">
        <v>2312</v>
      </c>
      <c r="H72" s="62">
        <v>412</v>
      </c>
    </row>
    <row r="73" spans="1:8" ht="13.15" customHeight="1">
      <c r="A73" s="22"/>
      <c r="B73" s="51" t="s">
        <v>35</v>
      </c>
      <c r="C73" s="53" t="s">
        <v>36</v>
      </c>
      <c r="D73" s="69">
        <v>0</v>
      </c>
      <c r="E73" s="64">
        <v>420</v>
      </c>
      <c r="F73" s="63">
        <v>420</v>
      </c>
      <c r="G73" s="63">
        <v>420</v>
      </c>
      <c r="H73" s="62">
        <v>420</v>
      </c>
    </row>
    <row r="74" spans="1:8" ht="13.15" customHeight="1">
      <c r="A74" s="22"/>
      <c r="B74" s="51" t="s">
        <v>37</v>
      </c>
      <c r="C74" s="53" t="s">
        <v>77</v>
      </c>
      <c r="D74" s="56">
        <v>200</v>
      </c>
      <c r="E74" s="64">
        <v>100760</v>
      </c>
      <c r="F74" s="56">
        <v>125460</v>
      </c>
      <c r="G74" s="56">
        <v>125460</v>
      </c>
      <c r="H74" s="62">
        <v>125460</v>
      </c>
    </row>
    <row r="75" spans="1:8" ht="13.15" customHeight="1">
      <c r="A75" s="65"/>
      <c r="B75" s="122" t="s">
        <v>38</v>
      </c>
      <c r="C75" s="73" t="s">
        <v>39</v>
      </c>
      <c r="D75" s="75">
        <v>0</v>
      </c>
      <c r="E75" s="66">
        <v>30</v>
      </c>
      <c r="F75" s="66">
        <v>31</v>
      </c>
      <c r="G75" s="71">
        <v>31</v>
      </c>
      <c r="H75" s="72">
        <v>31</v>
      </c>
    </row>
    <row r="76" spans="1:8">
      <c r="A76" s="22"/>
      <c r="B76" s="51" t="s">
        <v>331</v>
      </c>
      <c r="C76" s="53" t="s">
        <v>330</v>
      </c>
      <c r="D76" s="54">
        <v>0</v>
      </c>
      <c r="E76" s="54">
        <v>0</v>
      </c>
      <c r="F76" s="69">
        <v>0</v>
      </c>
      <c r="G76" s="32">
        <v>0</v>
      </c>
      <c r="H76" s="62">
        <v>265500</v>
      </c>
    </row>
    <row r="77" spans="1:8" ht="13.15" customHeight="1">
      <c r="A77" s="22"/>
      <c r="B77" s="51" t="s">
        <v>40</v>
      </c>
      <c r="C77" s="53" t="s">
        <v>183</v>
      </c>
      <c r="D77" s="69">
        <v>0</v>
      </c>
      <c r="E77" s="64">
        <v>10000</v>
      </c>
      <c r="F77" s="63">
        <v>10000</v>
      </c>
      <c r="G77" s="63">
        <v>15000</v>
      </c>
      <c r="H77" s="62">
        <v>10000</v>
      </c>
    </row>
    <row r="78" spans="1:8" ht="13.15" customHeight="1">
      <c r="A78" s="22"/>
      <c r="B78" s="51" t="s">
        <v>41</v>
      </c>
      <c r="C78" s="53" t="s">
        <v>27</v>
      </c>
      <c r="D78" s="69">
        <v>0</v>
      </c>
      <c r="E78" s="64">
        <v>175</v>
      </c>
      <c r="F78" s="63">
        <v>175</v>
      </c>
      <c r="G78" s="63">
        <v>175</v>
      </c>
      <c r="H78" s="62">
        <v>200</v>
      </c>
    </row>
    <row r="79" spans="1:8" ht="13.15" customHeight="1">
      <c r="A79" s="22"/>
      <c r="B79" s="51" t="s">
        <v>204</v>
      </c>
      <c r="C79" s="53" t="s">
        <v>205</v>
      </c>
      <c r="D79" s="54">
        <v>0</v>
      </c>
      <c r="E79" s="54">
        <v>0</v>
      </c>
      <c r="F79" s="63">
        <v>35000</v>
      </c>
      <c r="G79" s="55">
        <v>35000</v>
      </c>
      <c r="H79" s="55">
        <v>40000</v>
      </c>
    </row>
    <row r="80" spans="1:8" ht="13.15" customHeight="1">
      <c r="A80" s="22"/>
      <c r="B80" s="23" t="s">
        <v>42</v>
      </c>
      <c r="C80" s="50" t="s">
        <v>43</v>
      </c>
      <c r="D80" s="32">
        <v>0</v>
      </c>
      <c r="E80" s="54">
        <v>0</v>
      </c>
      <c r="F80" s="63">
        <v>18000</v>
      </c>
      <c r="G80" s="172">
        <v>63000</v>
      </c>
      <c r="H80" s="55">
        <v>5000</v>
      </c>
    </row>
    <row r="81" spans="1:8" ht="13.15" customHeight="1">
      <c r="A81" s="22"/>
      <c r="B81" s="23" t="s">
        <v>182</v>
      </c>
      <c r="C81" s="50" t="s">
        <v>275</v>
      </c>
      <c r="D81" s="54">
        <v>0</v>
      </c>
      <c r="E81" s="55">
        <v>1918</v>
      </c>
      <c r="F81" s="63">
        <v>2000</v>
      </c>
      <c r="G81" s="172">
        <v>2000</v>
      </c>
      <c r="H81" s="63">
        <v>2000</v>
      </c>
    </row>
    <row r="82" spans="1:8" ht="38.25">
      <c r="A82" s="22"/>
      <c r="B82" s="23" t="s">
        <v>271</v>
      </c>
      <c r="C82" s="22" t="s">
        <v>295</v>
      </c>
      <c r="D82" s="55">
        <v>10708</v>
      </c>
      <c r="E82" s="54">
        <v>0</v>
      </c>
      <c r="F82" s="63">
        <v>1</v>
      </c>
      <c r="G82" s="172">
        <v>1</v>
      </c>
      <c r="H82" s="69">
        <v>0</v>
      </c>
    </row>
    <row r="83" spans="1:8" ht="13.9" customHeight="1">
      <c r="A83" s="22" t="s">
        <v>10</v>
      </c>
      <c r="B83" s="23">
        <v>61</v>
      </c>
      <c r="C83" s="53" t="s">
        <v>29</v>
      </c>
      <c r="D83" s="70">
        <f>SUM(D69:D82)</f>
        <v>11708</v>
      </c>
      <c r="E83" s="70">
        <f t="shared" ref="E83:G83" si="9">SUM(E69:E82)</f>
        <v>124974</v>
      </c>
      <c r="F83" s="70">
        <f t="shared" si="9"/>
        <v>204539</v>
      </c>
      <c r="G83" s="70">
        <f t="shared" si="9"/>
        <v>256439</v>
      </c>
      <c r="H83" s="70">
        <v>463112</v>
      </c>
    </row>
    <row r="84" spans="1:8" ht="7.9" customHeight="1">
      <c r="A84" s="22"/>
      <c r="B84" s="23"/>
      <c r="C84" s="53"/>
      <c r="D84" s="62"/>
      <c r="E84" s="62"/>
      <c r="F84" s="62"/>
      <c r="G84" s="62"/>
      <c r="H84" s="62"/>
    </row>
    <row r="85" spans="1:8" ht="13.9" customHeight="1">
      <c r="A85" s="22"/>
      <c r="B85" s="23">
        <v>62</v>
      </c>
      <c r="C85" s="53" t="s">
        <v>78</v>
      </c>
      <c r="D85" s="38"/>
      <c r="E85" s="38"/>
      <c r="F85" s="38"/>
      <c r="G85" s="38"/>
      <c r="H85" s="38"/>
    </row>
    <row r="86" spans="1:8" ht="13.15" customHeight="1">
      <c r="A86" s="22"/>
      <c r="B86" s="51" t="s">
        <v>44</v>
      </c>
      <c r="C86" s="53" t="s">
        <v>18</v>
      </c>
      <c r="D86" s="37">
        <v>75000</v>
      </c>
      <c r="E86" s="64">
        <v>319895</v>
      </c>
      <c r="F86" s="56">
        <v>431753</v>
      </c>
      <c r="G86" s="37">
        <v>431753</v>
      </c>
      <c r="H86" s="62">
        <v>460213</v>
      </c>
    </row>
    <row r="87" spans="1:8" ht="13.15" customHeight="1">
      <c r="A87" s="22"/>
      <c r="B87" s="51" t="s">
        <v>45</v>
      </c>
      <c r="C87" s="53" t="s">
        <v>168</v>
      </c>
      <c r="D87" s="36">
        <v>0</v>
      </c>
      <c r="E87" s="37">
        <v>5344</v>
      </c>
      <c r="F87" s="63">
        <v>5457</v>
      </c>
      <c r="G87" s="56">
        <v>7457</v>
      </c>
      <c r="H87" s="62">
        <v>7262</v>
      </c>
    </row>
    <row r="88" spans="1:8" ht="13.15" customHeight="1">
      <c r="A88" s="22"/>
      <c r="B88" s="51" t="s">
        <v>46</v>
      </c>
      <c r="C88" s="53" t="s">
        <v>21</v>
      </c>
      <c r="D88" s="172">
        <v>100</v>
      </c>
      <c r="E88" s="64">
        <v>117</v>
      </c>
      <c r="F88" s="63">
        <v>219</v>
      </c>
      <c r="G88" s="56">
        <v>219</v>
      </c>
      <c r="H88" s="62">
        <v>250</v>
      </c>
    </row>
    <row r="89" spans="1:8" ht="13.15" customHeight="1">
      <c r="A89" s="22"/>
      <c r="B89" s="51" t="s">
        <v>47</v>
      </c>
      <c r="C89" s="53" t="s">
        <v>23</v>
      </c>
      <c r="D89" s="56">
        <v>93</v>
      </c>
      <c r="E89" s="64">
        <v>3352</v>
      </c>
      <c r="F89" s="63">
        <v>3051</v>
      </c>
      <c r="G89" s="56">
        <v>3551</v>
      </c>
      <c r="H89" s="62">
        <v>3200</v>
      </c>
    </row>
    <row r="90" spans="1:8">
      <c r="A90" s="22"/>
      <c r="B90" s="51" t="s">
        <v>48</v>
      </c>
      <c r="C90" s="53" t="s">
        <v>200</v>
      </c>
      <c r="D90" s="36">
        <v>0</v>
      </c>
      <c r="E90" s="64">
        <v>1372</v>
      </c>
      <c r="F90" s="63">
        <v>1400</v>
      </c>
      <c r="G90" s="56">
        <v>1400</v>
      </c>
      <c r="H90" s="62">
        <v>1400</v>
      </c>
    </row>
    <row r="91" spans="1:8" ht="13.9" customHeight="1">
      <c r="A91" s="22"/>
      <c r="B91" s="51" t="s">
        <v>49</v>
      </c>
      <c r="C91" s="53" t="s">
        <v>27</v>
      </c>
      <c r="D91" s="71">
        <v>456</v>
      </c>
      <c r="E91" s="66">
        <v>1138</v>
      </c>
      <c r="F91" s="66">
        <v>2550</v>
      </c>
      <c r="G91" s="41">
        <v>3230</v>
      </c>
      <c r="H91" s="72">
        <v>2550</v>
      </c>
    </row>
    <row r="92" spans="1:8" ht="13.9" customHeight="1">
      <c r="A92" s="22" t="s">
        <v>10</v>
      </c>
      <c r="B92" s="23">
        <v>62</v>
      </c>
      <c r="C92" s="53" t="s">
        <v>78</v>
      </c>
      <c r="D92" s="59">
        <f t="shared" ref="D92:G92" si="10">SUM(D86:D91)</f>
        <v>75649</v>
      </c>
      <c r="E92" s="59">
        <f t="shared" si="10"/>
        <v>331218</v>
      </c>
      <c r="F92" s="60">
        <f t="shared" si="10"/>
        <v>444430</v>
      </c>
      <c r="G92" s="59">
        <f t="shared" si="10"/>
        <v>447610</v>
      </c>
      <c r="H92" s="59">
        <v>474875</v>
      </c>
    </row>
    <row r="93" spans="1:8">
      <c r="A93" s="22"/>
      <c r="B93" s="23"/>
      <c r="C93" s="53"/>
      <c r="D93" s="62"/>
      <c r="E93" s="62"/>
      <c r="F93" s="62"/>
      <c r="G93" s="62"/>
      <c r="H93" s="62"/>
    </row>
    <row r="94" spans="1:8" ht="15" customHeight="1">
      <c r="A94" s="22"/>
      <c r="B94" s="23">
        <v>63</v>
      </c>
      <c r="C94" s="53" t="s">
        <v>161</v>
      </c>
      <c r="D94" s="62"/>
      <c r="E94" s="62"/>
      <c r="F94" s="62"/>
      <c r="G94" s="62"/>
      <c r="H94" s="62"/>
    </row>
    <row r="95" spans="1:8" ht="15" customHeight="1">
      <c r="A95" s="22"/>
      <c r="B95" s="23">
        <v>71</v>
      </c>
      <c r="C95" s="53" t="s">
        <v>50</v>
      </c>
      <c r="D95" s="38"/>
      <c r="E95" s="38"/>
      <c r="F95" s="38"/>
      <c r="G95" s="38"/>
      <c r="H95" s="38"/>
    </row>
    <row r="96" spans="1:8" ht="15" customHeight="1">
      <c r="A96" s="22"/>
      <c r="B96" s="74" t="s">
        <v>51</v>
      </c>
      <c r="C96" s="53" t="s">
        <v>18</v>
      </c>
      <c r="D96" s="37">
        <v>19022</v>
      </c>
      <c r="E96" s="64">
        <v>25334</v>
      </c>
      <c r="F96" s="56">
        <v>48614</v>
      </c>
      <c r="G96" s="37">
        <v>48614</v>
      </c>
      <c r="H96" s="62">
        <v>54141</v>
      </c>
    </row>
    <row r="97" spans="1:8" ht="15" customHeight="1">
      <c r="A97" s="22"/>
      <c r="B97" s="74" t="s">
        <v>52</v>
      </c>
      <c r="C97" s="53" t="s">
        <v>21</v>
      </c>
      <c r="D97" s="172">
        <v>99</v>
      </c>
      <c r="E97" s="173">
        <v>128</v>
      </c>
      <c r="F97" s="63">
        <v>222</v>
      </c>
      <c r="G97" s="172">
        <v>222</v>
      </c>
      <c r="H97" s="52">
        <v>250</v>
      </c>
    </row>
    <row r="98" spans="1:8" ht="15" customHeight="1">
      <c r="A98" s="22"/>
      <c r="B98" s="74" t="s">
        <v>53</v>
      </c>
      <c r="C98" s="53" t="s">
        <v>23</v>
      </c>
      <c r="D98" s="56">
        <v>1453</v>
      </c>
      <c r="E98" s="64">
        <v>1461</v>
      </c>
      <c r="F98" s="63">
        <v>1462</v>
      </c>
      <c r="G98" s="56">
        <v>2462</v>
      </c>
      <c r="H98" s="62">
        <v>1913</v>
      </c>
    </row>
    <row r="99" spans="1:8" ht="15" customHeight="1">
      <c r="A99" s="22"/>
      <c r="B99" s="74" t="s">
        <v>54</v>
      </c>
      <c r="C99" s="53" t="s">
        <v>200</v>
      </c>
      <c r="D99" s="36">
        <v>0</v>
      </c>
      <c r="E99" s="173">
        <v>330</v>
      </c>
      <c r="F99" s="63">
        <v>330</v>
      </c>
      <c r="G99" s="172">
        <v>330</v>
      </c>
      <c r="H99" s="52">
        <v>350</v>
      </c>
    </row>
    <row r="100" spans="1:8" ht="15" customHeight="1">
      <c r="A100" s="22"/>
      <c r="B100" s="74" t="s">
        <v>55</v>
      </c>
      <c r="C100" s="53" t="s">
        <v>27</v>
      </c>
      <c r="D100" s="56">
        <v>297</v>
      </c>
      <c r="E100" s="63">
        <v>587</v>
      </c>
      <c r="F100" s="63">
        <v>1190</v>
      </c>
      <c r="G100" s="37">
        <v>1507</v>
      </c>
      <c r="H100" s="62">
        <v>1190</v>
      </c>
    </row>
    <row r="101" spans="1:8" ht="15" customHeight="1">
      <c r="A101" s="22" t="s">
        <v>10</v>
      </c>
      <c r="B101" s="23">
        <v>71</v>
      </c>
      <c r="C101" s="53" t="s">
        <v>50</v>
      </c>
      <c r="D101" s="59">
        <f t="shared" ref="D101:G101" si="11">SUM(D96:D100)</f>
        <v>20871</v>
      </c>
      <c r="E101" s="59">
        <f t="shared" si="11"/>
        <v>27840</v>
      </c>
      <c r="F101" s="60">
        <f t="shared" si="11"/>
        <v>51818</v>
      </c>
      <c r="G101" s="59">
        <f t="shared" si="11"/>
        <v>53135</v>
      </c>
      <c r="H101" s="59">
        <v>57844</v>
      </c>
    </row>
    <row r="102" spans="1:8">
      <c r="A102" s="22"/>
      <c r="B102" s="23"/>
      <c r="C102" s="53"/>
      <c r="D102" s="62"/>
      <c r="E102" s="62"/>
      <c r="F102" s="62"/>
      <c r="G102" s="62"/>
      <c r="H102" s="62"/>
    </row>
    <row r="103" spans="1:8" ht="15" customHeight="1">
      <c r="A103" s="22"/>
      <c r="B103" s="23">
        <v>72</v>
      </c>
      <c r="C103" s="53" t="s">
        <v>56</v>
      </c>
      <c r="D103" s="33"/>
      <c r="E103" s="33"/>
      <c r="F103" s="33"/>
      <c r="G103" s="33"/>
      <c r="H103" s="33"/>
    </row>
    <row r="104" spans="1:8" ht="15" customHeight="1">
      <c r="A104" s="22"/>
      <c r="B104" s="51" t="s">
        <v>57</v>
      </c>
      <c r="C104" s="53" t="s">
        <v>18</v>
      </c>
      <c r="D104" s="171">
        <v>11061</v>
      </c>
      <c r="E104" s="173">
        <v>24143</v>
      </c>
      <c r="F104" s="172">
        <v>40471</v>
      </c>
      <c r="G104" s="171">
        <v>40471</v>
      </c>
      <c r="H104" s="52">
        <v>46719</v>
      </c>
    </row>
    <row r="105" spans="1:8" ht="15" customHeight="1">
      <c r="A105" s="22"/>
      <c r="B105" s="51" t="s">
        <v>58</v>
      </c>
      <c r="C105" s="53" t="s">
        <v>21</v>
      </c>
      <c r="D105" s="172">
        <v>100</v>
      </c>
      <c r="E105" s="173">
        <v>86</v>
      </c>
      <c r="F105" s="63">
        <v>188</v>
      </c>
      <c r="G105" s="172">
        <v>188</v>
      </c>
      <c r="H105" s="52">
        <v>200</v>
      </c>
    </row>
    <row r="106" spans="1:8" ht="15" customHeight="1">
      <c r="A106" s="22"/>
      <c r="B106" s="51" t="s">
        <v>59</v>
      </c>
      <c r="C106" s="53" t="s">
        <v>23</v>
      </c>
      <c r="D106" s="171">
        <v>1765</v>
      </c>
      <c r="E106" s="173">
        <v>854</v>
      </c>
      <c r="F106" s="172">
        <v>2626</v>
      </c>
      <c r="G106" s="171">
        <v>3626</v>
      </c>
      <c r="H106" s="52">
        <v>3526</v>
      </c>
    </row>
    <row r="107" spans="1:8" ht="15" customHeight="1">
      <c r="A107" s="22"/>
      <c r="B107" s="74" t="s">
        <v>60</v>
      </c>
      <c r="C107" s="53" t="s">
        <v>200</v>
      </c>
      <c r="D107" s="36">
        <v>0</v>
      </c>
      <c r="E107" s="64">
        <v>166</v>
      </c>
      <c r="F107" s="63">
        <v>200</v>
      </c>
      <c r="G107" s="56">
        <v>200</v>
      </c>
      <c r="H107" s="62">
        <v>250</v>
      </c>
    </row>
    <row r="108" spans="1:8" ht="15" customHeight="1">
      <c r="A108" s="22"/>
      <c r="B108" s="51" t="s">
        <v>61</v>
      </c>
      <c r="C108" s="53" t="s">
        <v>27</v>
      </c>
      <c r="D108" s="37">
        <v>295</v>
      </c>
      <c r="E108" s="56">
        <v>587</v>
      </c>
      <c r="F108" s="63">
        <v>1190</v>
      </c>
      <c r="G108" s="37">
        <v>1507</v>
      </c>
      <c r="H108" s="62">
        <v>1190</v>
      </c>
    </row>
    <row r="109" spans="1:8" ht="15" customHeight="1">
      <c r="A109" s="65" t="s">
        <v>10</v>
      </c>
      <c r="B109" s="76">
        <v>72</v>
      </c>
      <c r="C109" s="73" t="s">
        <v>56</v>
      </c>
      <c r="D109" s="59">
        <f t="shared" ref="D109:G109" si="12">SUM(D104:D108)</f>
        <v>13221</v>
      </c>
      <c r="E109" s="59">
        <f t="shared" si="12"/>
        <v>25836</v>
      </c>
      <c r="F109" s="60">
        <f t="shared" si="12"/>
        <v>44675</v>
      </c>
      <c r="G109" s="59">
        <f t="shared" si="12"/>
        <v>45992</v>
      </c>
      <c r="H109" s="59">
        <v>51885</v>
      </c>
    </row>
    <row r="110" spans="1:8" ht="0.6" customHeight="1">
      <c r="A110" s="22"/>
      <c r="B110" s="23"/>
      <c r="C110" s="53"/>
      <c r="D110" s="62"/>
      <c r="E110" s="62"/>
      <c r="F110" s="62"/>
      <c r="G110" s="62"/>
      <c r="H110" s="62"/>
    </row>
    <row r="111" spans="1:8" ht="13.15" customHeight="1">
      <c r="A111" s="22"/>
      <c r="B111" s="23">
        <v>73</v>
      </c>
      <c r="C111" s="53" t="s">
        <v>62</v>
      </c>
      <c r="D111" s="38"/>
      <c r="E111" s="38"/>
      <c r="F111" s="38"/>
      <c r="G111" s="38"/>
      <c r="H111" s="38"/>
    </row>
    <row r="112" spans="1:8" ht="13.15" customHeight="1">
      <c r="A112" s="22"/>
      <c r="B112" s="51" t="s">
        <v>63</v>
      </c>
      <c r="C112" s="53" t="s">
        <v>18</v>
      </c>
      <c r="D112" s="37">
        <v>63854</v>
      </c>
      <c r="E112" s="64">
        <v>51262</v>
      </c>
      <c r="F112" s="56">
        <v>120581</v>
      </c>
      <c r="G112" s="37">
        <v>120581</v>
      </c>
      <c r="H112" s="62">
        <v>133389</v>
      </c>
    </row>
    <row r="113" spans="1:8" ht="13.15" customHeight="1">
      <c r="A113" s="22"/>
      <c r="B113" s="51" t="s">
        <v>64</v>
      </c>
      <c r="C113" s="53" t="s">
        <v>21</v>
      </c>
      <c r="D113" s="56">
        <v>100</v>
      </c>
      <c r="E113" s="64">
        <v>120</v>
      </c>
      <c r="F113" s="56">
        <v>220</v>
      </c>
      <c r="G113" s="56">
        <v>220</v>
      </c>
      <c r="H113" s="62">
        <v>250</v>
      </c>
    </row>
    <row r="114" spans="1:8" ht="13.15" customHeight="1">
      <c r="A114" s="22"/>
      <c r="B114" s="51" t="s">
        <v>65</v>
      </c>
      <c r="C114" s="53" t="s">
        <v>23</v>
      </c>
      <c r="D114" s="56">
        <v>1447</v>
      </c>
      <c r="E114" s="64">
        <v>1719</v>
      </c>
      <c r="F114" s="56">
        <v>3383</v>
      </c>
      <c r="G114" s="56">
        <v>4383</v>
      </c>
      <c r="H114" s="62">
        <v>3383</v>
      </c>
    </row>
    <row r="115" spans="1:8">
      <c r="A115" s="22"/>
      <c r="B115" s="74" t="s">
        <v>66</v>
      </c>
      <c r="C115" s="53" t="s">
        <v>200</v>
      </c>
      <c r="D115" s="32">
        <v>0</v>
      </c>
      <c r="E115" s="64">
        <v>754</v>
      </c>
      <c r="F115" s="63">
        <v>756</v>
      </c>
      <c r="G115" s="56">
        <v>756</v>
      </c>
      <c r="H115" s="62">
        <v>800</v>
      </c>
    </row>
    <row r="116" spans="1:8" ht="13.15" customHeight="1">
      <c r="A116" s="22"/>
      <c r="B116" s="51" t="s">
        <v>67</v>
      </c>
      <c r="C116" s="53" t="s">
        <v>27</v>
      </c>
      <c r="D116" s="41">
        <v>298</v>
      </c>
      <c r="E116" s="71">
        <v>961</v>
      </c>
      <c r="F116" s="66">
        <v>1560</v>
      </c>
      <c r="G116" s="41">
        <v>1975</v>
      </c>
      <c r="H116" s="72">
        <v>1560</v>
      </c>
    </row>
    <row r="117" spans="1:8" ht="13.15" customHeight="1">
      <c r="A117" s="22" t="s">
        <v>10</v>
      </c>
      <c r="B117" s="23">
        <v>73</v>
      </c>
      <c r="C117" s="53" t="s">
        <v>62</v>
      </c>
      <c r="D117" s="67">
        <f t="shared" ref="D117:G117" si="13">SUM(D112:D116)</f>
        <v>65699</v>
      </c>
      <c r="E117" s="67">
        <f t="shared" si="13"/>
        <v>54816</v>
      </c>
      <c r="F117" s="67">
        <f t="shared" si="13"/>
        <v>126500</v>
      </c>
      <c r="G117" s="67">
        <f t="shared" si="13"/>
        <v>127915</v>
      </c>
      <c r="H117" s="67">
        <v>139382</v>
      </c>
    </row>
    <row r="118" spans="1:8">
      <c r="A118" s="22"/>
      <c r="B118" s="23"/>
      <c r="C118" s="53"/>
      <c r="D118" s="62"/>
      <c r="E118" s="62"/>
      <c r="F118" s="62"/>
      <c r="G118" s="62"/>
      <c r="H118" s="62"/>
    </row>
    <row r="119" spans="1:8" ht="13.15" customHeight="1">
      <c r="A119" s="22"/>
      <c r="B119" s="23">
        <v>74</v>
      </c>
      <c r="C119" s="53" t="s">
        <v>68</v>
      </c>
      <c r="D119" s="38"/>
      <c r="E119" s="38"/>
      <c r="F119" s="38"/>
      <c r="G119" s="38"/>
      <c r="H119" s="38"/>
    </row>
    <row r="120" spans="1:8" ht="13.15" customHeight="1">
      <c r="A120" s="22"/>
      <c r="B120" s="51" t="s">
        <v>69</v>
      </c>
      <c r="C120" s="53" t="s">
        <v>18</v>
      </c>
      <c r="D120" s="37">
        <v>19295</v>
      </c>
      <c r="E120" s="64">
        <v>71571</v>
      </c>
      <c r="F120" s="56">
        <v>104099</v>
      </c>
      <c r="G120" s="37">
        <v>104099</v>
      </c>
      <c r="H120" s="62">
        <v>103142</v>
      </c>
    </row>
    <row r="121" spans="1:8" ht="13.15" customHeight="1">
      <c r="A121" s="22"/>
      <c r="B121" s="51" t="s">
        <v>70</v>
      </c>
      <c r="C121" s="53" t="s">
        <v>21</v>
      </c>
      <c r="D121" s="56">
        <v>100</v>
      </c>
      <c r="E121" s="64">
        <v>119</v>
      </c>
      <c r="F121" s="63">
        <v>219</v>
      </c>
      <c r="G121" s="56">
        <v>219</v>
      </c>
      <c r="H121" s="62">
        <v>250</v>
      </c>
    </row>
    <row r="122" spans="1:8" ht="13.15" customHeight="1">
      <c r="A122" s="22"/>
      <c r="B122" s="51" t="s">
        <v>71</v>
      </c>
      <c r="C122" s="53" t="s">
        <v>23</v>
      </c>
      <c r="D122" s="37">
        <v>2738</v>
      </c>
      <c r="E122" s="64">
        <v>1298</v>
      </c>
      <c r="F122" s="56">
        <v>3965</v>
      </c>
      <c r="G122" s="37">
        <v>4965</v>
      </c>
      <c r="H122" s="62">
        <v>4663</v>
      </c>
    </row>
    <row r="123" spans="1:8">
      <c r="A123" s="22"/>
      <c r="B123" s="74" t="s">
        <v>72</v>
      </c>
      <c r="C123" s="53" t="s">
        <v>200</v>
      </c>
      <c r="D123" s="36">
        <v>0</v>
      </c>
      <c r="E123" s="63">
        <v>445</v>
      </c>
      <c r="F123" s="63">
        <v>450</v>
      </c>
      <c r="G123" s="56">
        <v>450</v>
      </c>
      <c r="H123" s="62">
        <v>450</v>
      </c>
    </row>
    <row r="124" spans="1:8" ht="13.15" customHeight="1">
      <c r="A124" s="22"/>
      <c r="B124" s="51" t="s">
        <v>73</v>
      </c>
      <c r="C124" s="53" t="s">
        <v>27</v>
      </c>
      <c r="D124" s="37">
        <v>298</v>
      </c>
      <c r="E124" s="56">
        <v>420</v>
      </c>
      <c r="F124" s="63">
        <v>1025</v>
      </c>
      <c r="G124" s="64">
        <v>1296</v>
      </c>
      <c r="H124" s="62">
        <v>1025</v>
      </c>
    </row>
    <row r="125" spans="1:8" ht="13.15" customHeight="1">
      <c r="A125" s="22" t="s">
        <v>10</v>
      </c>
      <c r="B125" s="23">
        <v>74</v>
      </c>
      <c r="C125" s="53" t="s">
        <v>68</v>
      </c>
      <c r="D125" s="59">
        <f t="shared" ref="D125:G125" si="14">SUM(D120:D124)</f>
        <v>22431</v>
      </c>
      <c r="E125" s="59">
        <f t="shared" si="14"/>
        <v>73853</v>
      </c>
      <c r="F125" s="60">
        <f t="shared" si="14"/>
        <v>109758</v>
      </c>
      <c r="G125" s="59">
        <f t="shared" si="14"/>
        <v>111029</v>
      </c>
      <c r="H125" s="59">
        <v>109530</v>
      </c>
    </row>
    <row r="126" spans="1:8" ht="13.15" customHeight="1">
      <c r="A126" s="22"/>
      <c r="B126" s="23"/>
      <c r="C126" s="53"/>
      <c r="D126" s="62"/>
      <c r="E126" s="62"/>
      <c r="F126" s="62"/>
      <c r="G126" s="62"/>
      <c r="H126" s="62"/>
    </row>
    <row r="127" spans="1:8" ht="13.15" customHeight="1">
      <c r="A127" s="22"/>
      <c r="B127" s="23">
        <v>77</v>
      </c>
      <c r="C127" s="53" t="s">
        <v>162</v>
      </c>
      <c r="D127" s="62"/>
      <c r="E127" s="62"/>
      <c r="F127" s="62"/>
      <c r="G127" s="62"/>
      <c r="H127" s="62"/>
    </row>
    <row r="128" spans="1:8" ht="13.15" customHeight="1">
      <c r="A128" s="22"/>
      <c r="B128" s="51" t="s">
        <v>163</v>
      </c>
      <c r="C128" s="53" t="s">
        <v>18</v>
      </c>
      <c r="D128" s="69">
        <v>0</v>
      </c>
      <c r="E128" s="64">
        <v>6714</v>
      </c>
      <c r="F128" s="63">
        <v>7678</v>
      </c>
      <c r="G128" s="63">
        <v>7678</v>
      </c>
      <c r="H128" s="62">
        <v>8012</v>
      </c>
    </row>
    <row r="129" spans="1:8" ht="13.15" customHeight="1">
      <c r="A129" s="22"/>
      <c r="B129" s="51" t="s">
        <v>164</v>
      </c>
      <c r="C129" s="53" t="s">
        <v>21</v>
      </c>
      <c r="D129" s="69">
        <v>0</v>
      </c>
      <c r="E129" s="64">
        <v>40</v>
      </c>
      <c r="F129" s="63">
        <v>40</v>
      </c>
      <c r="G129" s="63">
        <v>40</v>
      </c>
      <c r="H129" s="62">
        <v>70</v>
      </c>
    </row>
    <row r="130" spans="1:8" ht="13.15" customHeight="1">
      <c r="A130" s="22"/>
      <c r="B130" s="51" t="s">
        <v>165</v>
      </c>
      <c r="C130" s="53" t="s">
        <v>23</v>
      </c>
      <c r="D130" s="69">
        <v>0</v>
      </c>
      <c r="E130" s="66">
        <v>70</v>
      </c>
      <c r="F130" s="66">
        <v>70</v>
      </c>
      <c r="G130" s="66">
        <v>70</v>
      </c>
      <c r="H130" s="72">
        <v>100</v>
      </c>
    </row>
    <row r="131" spans="1:8" ht="13.15" customHeight="1">
      <c r="A131" s="22" t="s">
        <v>10</v>
      </c>
      <c r="B131" s="23">
        <v>77</v>
      </c>
      <c r="C131" s="53" t="s">
        <v>162</v>
      </c>
      <c r="D131" s="43">
        <f t="shared" ref="D131:G131" si="15">SUM(D128:D130)</f>
        <v>0</v>
      </c>
      <c r="E131" s="59">
        <f t="shared" si="15"/>
        <v>6824</v>
      </c>
      <c r="F131" s="60">
        <f t="shared" si="15"/>
        <v>7788</v>
      </c>
      <c r="G131" s="60">
        <f t="shared" si="15"/>
        <v>7788</v>
      </c>
      <c r="H131" s="59">
        <v>8182</v>
      </c>
    </row>
    <row r="132" spans="1:8" ht="13.15" customHeight="1">
      <c r="A132" s="22" t="s">
        <v>10</v>
      </c>
      <c r="B132" s="23">
        <v>63</v>
      </c>
      <c r="C132" s="53" t="s">
        <v>161</v>
      </c>
      <c r="D132" s="72">
        <f t="shared" ref="D132:G132" si="16">D125+D117+D109+D101+D131</f>
        <v>122222</v>
      </c>
      <c r="E132" s="72">
        <f t="shared" si="16"/>
        <v>189169</v>
      </c>
      <c r="F132" s="72">
        <f t="shared" si="16"/>
        <v>340539</v>
      </c>
      <c r="G132" s="72">
        <f t="shared" si="16"/>
        <v>345859</v>
      </c>
      <c r="H132" s="72">
        <v>366823</v>
      </c>
    </row>
    <row r="133" spans="1:8" ht="14.45" customHeight="1">
      <c r="A133" s="22" t="s">
        <v>10</v>
      </c>
      <c r="B133" s="68">
        <v>1.1100000000000001</v>
      </c>
      <c r="C133" s="24" t="s">
        <v>28</v>
      </c>
      <c r="D133" s="70">
        <f t="shared" ref="D133:G133" si="17">D132+D92+D83</f>
        <v>209579</v>
      </c>
      <c r="E133" s="70">
        <f t="shared" si="17"/>
        <v>645361</v>
      </c>
      <c r="F133" s="70">
        <f t="shared" si="17"/>
        <v>989508</v>
      </c>
      <c r="G133" s="70">
        <f t="shared" si="17"/>
        <v>1049908</v>
      </c>
      <c r="H133" s="70">
        <v>1304810</v>
      </c>
    </row>
    <row r="134" spans="1:8">
      <c r="A134" s="22"/>
      <c r="B134" s="68"/>
      <c r="C134" s="24"/>
      <c r="D134" s="62"/>
      <c r="E134" s="62"/>
      <c r="F134" s="62"/>
      <c r="G134" s="62"/>
      <c r="H134" s="62"/>
    </row>
    <row r="135" spans="1:8">
      <c r="A135" s="22"/>
      <c r="B135" s="68">
        <v>1.2</v>
      </c>
      <c r="C135" s="24" t="s">
        <v>282</v>
      </c>
      <c r="D135" s="62"/>
      <c r="E135" s="62"/>
      <c r="F135" s="62"/>
      <c r="G135" s="62"/>
      <c r="H135" s="62"/>
    </row>
    <row r="136" spans="1:8" ht="13.15" customHeight="1">
      <c r="A136" s="22"/>
      <c r="B136" s="96">
        <v>64</v>
      </c>
      <c r="C136" s="53" t="s">
        <v>283</v>
      </c>
      <c r="D136" s="62"/>
      <c r="E136" s="62"/>
      <c r="F136" s="62"/>
      <c r="G136" s="62"/>
      <c r="H136" s="62"/>
    </row>
    <row r="137" spans="1:8" ht="14.45" customHeight="1">
      <c r="A137" s="22"/>
      <c r="B137" s="77" t="s">
        <v>214</v>
      </c>
      <c r="C137" s="53" t="s">
        <v>303</v>
      </c>
      <c r="D137" s="69">
        <v>0</v>
      </c>
      <c r="E137" s="69">
        <v>0</v>
      </c>
      <c r="F137" s="114">
        <v>1</v>
      </c>
      <c r="G137" s="126">
        <v>1</v>
      </c>
      <c r="H137" s="126">
        <v>1</v>
      </c>
    </row>
    <row r="138" spans="1:8" ht="14.1" customHeight="1">
      <c r="A138" s="22" t="s">
        <v>10</v>
      </c>
      <c r="B138" s="96">
        <v>64</v>
      </c>
      <c r="C138" s="53" t="s">
        <v>283</v>
      </c>
      <c r="D138" s="43">
        <f t="shared" ref="D138:G139" si="18">D137</f>
        <v>0</v>
      </c>
      <c r="E138" s="43">
        <f t="shared" si="18"/>
        <v>0</v>
      </c>
      <c r="F138" s="90">
        <f t="shared" si="18"/>
        <v>1</v>
      </c>
      <c r="G138" s="127">
        <f t="shared" si="18"/>
        <v>1</v>
      </c>
      <c r="H138" s="127">
        <v>1</v>
      </c>
    </row>
    <row r="139" spans="1:8" ht="14.1" customHeight="1">
      <c r="A139" s="22" t="s">
        <v>10</v>
      </c>
      <c r="B139" s="68">
        <v>1.2</v>
      </c>
      <c r="C139" s="24" t="s">
        <v>282</v>
      </c>
      <c r="D139" s="43">
        <f t="shared" si="18"/>
        <v>0</v>
      </c>
      <c r="E139" s="43">
        <f t="shared" si="18"/>
        <v>0</v>
      </c>
      <c r="F139" s="90">
        <f t="shared" si="18"/>
        <v>1</v>
      </c>
      <c r="G139" s="127">
        <f t="shared" si="18"/>
        <v>1</v>
      </c>
      <c r="H139" s="127">
        <v>1</v>
      </c>
    </row>
    <row r="140" spans="1:8">
      <c r="A140" s="22"/>
      <c r="B140" s="68"/>
      <c r="C140" s="24"/>
      <c r="D140" s="62"/>
      <c r="E140" s="62"/>
      <c r="F140" s="62"/>
      <c r="G140" s="62"/>
      <c r="H140" s="62"/>
    </row>
    <row r="141" spans="1:8" ht="14.45" customHeight="1">
      <c r="A141" s="22"/>
      <c r="B141" s="68">
        <v>1.8</v>
      </c>
      <c r="C141" s="24" t="s">
        <v>74</v>
      </c>
      <c r="D141" s="33"/>
      <c r="E141" s="33"/>
      <c r="F141" s="33"/>
      <c r="G141" s="33"/>
      <c r="H141" s="33"/>
    </row>
    <row r="142" spans="1:8" ht="14.45" customHeight="1">
      <c r="A142" s="22"/>
      <c r="B142" s="74" t="s">
        <v>203</v>
      </c>
      <c r="C142" s="53" t="s">
        <v>80</v>
      </c>
      <c r="D142" s="62"/>
      <c r="E142" s="62"/>
      <c r="F142" s="62"/>
      <c r="G142" s="62"/>
      <c r="H142" s="62"/>
    </row>
    <row r="143" spans="1:8" ht="14.45" customHeight="1">
      <c r="A143" s="22"/>
      <c r="B143" s="51" t="s">
        <v>81</v>
      </c>
      <c r="C143" s="53" t="s">
        <v>191</v>
      </c>
      <c r="D143" s="69">
        <v>0</v>
      </c>
      <c r="E143" s="69">
        <v>0</v>
      </c>
      <c r="F143" s="63">
        <v>700</v>
      </c>
      <c r="G143" s="64">
        <v>700</v>
      </c>
      <c r="H143" s="63">
        <v>1200</v>
      </c>
    </row>
    <row r="144" spans="1:8" ht="14.45" customHeight="1">
      <c r="A144" s="22"/>
      <c r="B144" s="77" t="s">
        <v>158</v>
      </c>
      <c r="C144" s="53" t="s">
        <v>159</v>
      </c>
      <c r="D144" s="63">
        <v>10000</v>
      </c>
      <c r="E144" s="32">
        <v>0</v>
      </c>
      <c r="F144" s="63">
        <v>7500</v>
      </c>
      <c r="G144" s="56">
        <v>7500</v>
      </c>
      <c r="H144" s="63">
        <v>7500</v>
      </c>
    </row>
    <row r="145" spans="1:8" ht="14.45" customHeight="1">
      <c r="A145" s="22"/>
      <c r="B145" s="77" t="s">
        <v>225</v>
      </c>
      <c r="C145" s="53" t="s">
        <v>226</v>
      </c>
      <c r="D145" s="63">
        <v>10000</v>
      </c>
      <c r="E145" s="63">
        <v>47100</v>
      </c>
      <c r="F145" s="63">
        <v>57100</v>
      </c>
      <c r="G145" s="56">
        <v>57100</v>
      </c>
      <c r="H145" s="63">
        <v>57100</v>
      </c>
    </row>
    <row r="146" spans="1:8" ht="14.45" customHeight="1">
      <c r="A146" s="22"/>
      <c r="B146" s="77" t="s">
        <v>207</v>
      </c>
      <c r="C146" s="53" t="s">
        <v>208</v>
      </c>
      <c r="D146" s="174">
        <v>10000</v>
      </c>
      <c r="E146" s="69">
        <v>0</v>
      </c>
      <c r="F146" s="56">
        <v>10000</v>
      </c>
      <c r="G146" s="56">
        <v>10000</v>
      </c>
      <c r="H146" s="63">
        <v>10000</v>
      </c>
    </row>
    <row r="147" spans="1:8" ht="14.45" customHeight="1">
      <c r="A147" s="65"/>
      <c r="B147" s="163" t="s">
        <v>223</v>
      </c>
      <c r="C147" s="73" t="s">
        <v>224</v>
      </c>
      <c r="D147" s="66">
        <v>23976</v>
      </c>
      <c r="E147" s="75">
        <v>0</v>
      </c>
      <c r="F147" s="71">
        <v>25000</v>
      </c>
      <c r="G147" s="71">
        <v>25000</v>
      </c>
      <c r="H147" s="66">
        <v>25000</v>
      </c>
    </row>
    <row r="148" spans="1:8" ht="25.5">
      <c r="A148" s="22"/>
      <c r="B148" s="77" t="s">
        <v>228</v>
      </c>
      <c r="C148" s="155" t="s">
        <v>227</v>
      </c>
      <c r="D148" s="63">
        <v>3000</v>
      </c>
      <c r="E148" s="69">
        <v>0</v>
      </c>
      <c r="F148" s="56">
        <v>4000</v>
      </c>
      <c r="G148" s="56">
        <v>8000</v>
      </c>
      <c r="H148" s="63">
        <v>10000</v>
      </c>
    </row>
    <row r="149" spans="1:8" ht="15.6" customHeight="1">
      <c r="A149" s="22"/>
      <c r="B149" s="77" t="s">
        <v>269</v>
      </c>
      <c r="C149" s="155" t="s">
        <v>270</v>
      </c>
      <c r="D149" s="69">
        <v>0</v>
      </c>
      <c r="E149" s="69">
        <v>0</v>
      </c>
      <c r="F149" s="56">
        <v>4850</v>
      </c>
      <c r="G149" s="56">
        <v>9204</v>
      </c>
      <c r="H149" s="69">
        <v>0</v>
      </c>
    </row>
    <row r="150" spans="1:8" ht="14.45" customHeight="1">
      <c r="A150" s="22"/>
      <c r="B150" s="77" t="s">
        <v>325</v>
      </c>
      <c r="C150" s="155" t="s">
        <v>326</v>
      </c>
      <c r="D150" s="75">
        <v>0</v>
      </c>
      <c r="E150" s="75">
        <v>0</v>
      </c>
      <c r="F150" s="75">
        <v>0</v>
      </c>
      <c r="G150" s="75">
        <v>0</v>
      </c>
      <c r="H150" s="63">
        <v>1500</v>
      </c>
    </row>
    <row r="151" spans="1:8" ht="16.149999999999999" customHeight="1">
      <c r="A151" s="22" t="s">
        <v>10</v>
      </c>
      <c r="B151" s="74" t="s">
        <v>203</v>
      </c>
      <c r="C151" s="53" t="s">
        <v>80</v>
      </c>
      <c r="D151" s="72">
        <f t="shared" ref="D151:G151" si="19">SUM(D143:D150)</f>
        <v>56976</v>
      </c>
      <c r="E151" s="72">
        <f t="shared" si="19"/>
        <v>47100</v>
      </c>
      <c r="F151" s="72">
        <f t="shared" si="19"/>
        <v>109150</v>
      </c>
      <c r="G151" s="72">
        <f t="shared" si="19"/>
        <v>117504</v>
      </c>
      <c r="H151" s="70">
        <v>112300</v>
      </c>
    </row>
    <row r="152" spans="1:8" ht="15" customHeight="1">
      <c r="A152" s="22"/>
      <c r="B152" s="74"/>
      <c r="C152" s="53"/>
      <c r="D152" s="62"/>
      <c r="E152" s="62"/>
      <c r="F152" s="62"/>
      <c r="G152" s="62"/>
      <c r="H152" s="62"/>
    </row>
    <row r="153" spans="1:8" ht="14.1" customHeight="1">
      <c r="A153" s="22"/>
      <c r="B153" s="74" t="s">
        <v>210</v>
      </c>
      <c r="C153" s="53" t="s">
        <v>83</v>
      </c>
      <c r="D153" s="62"/>
      <c r="E153" s="62"/>
      <c r="F153" s="62"/>
      <c r="G153" s="62"/>
      <c r="H153" s="62"/>
    </row>
    <row r="154" spans="1:8" ht="14.1" customHeight="1">
      <c r="A154" s="22"/>
      <c r="B154" s="51" t="s">
        <v>84</v>
      </c>
      <c r="C154" s="53" t="s">
        <v>82</v>
      </c>
      <c r="D154" s="40">
        <v>0</v>
      </c>
      <c r="E154" s="41">
        <v>4990</v>
      </c>
      <c r="F154" s="71">
        <v>5000</v>
      </c>
      <c r="G154" s="71">
        <v>7290</v>
      </c>
      <c r="H154" s="72">
        <v>5000</v>
      </c>
    </row>
    <row r="155" spans="1:8" ht="14.1" customHeight="1">
      <c r="A155" s="22" t="s">
        <v>10</v>
      </c>
      <c r="B155" s="74" t="s">
        <v>210</v>
      </c>
      <c r="C155" s="53" t="s">
        <v>83</v>
      </c>
      <c r="D155" s="40">
        <f>D154</f>
        <v>0</v>
      </c>
      <c r="E155" s="71">
        <f t="shared" ref="E155:G155" si="20">E154</f>
        <v>4990</v>
      </c>
      <c r="F155" s="71">
        <f t="shared" si="20"/>
        <v>5000</v>
      </c>
      <c r="G155" s="71">
        <f t="shared" si="20"/>
        <v>7290</v>
      </c>
      <c r="H155" s="71">
        <v>5000</v>
      </c>
    </row>
    <row r="156" spans="1:8" ht="15" customHeight="1">
      <c r="A156" s="22"/>
      <c r="B156" s="51"/>
      <c r="C156" s="53"/>
      <c r="D156" s="38"/>
      <c r="E156" s="38"/>
      <c r="F156" s="78"/>
      <c r="G156" s="38"/>
      <c r="H156" s="62"/>
    </row>
    <row r="157" spans="1:8" ht="14.1" customHeight="1">
      <c r="A157" s="22"/>
      <c r="B157" s="74" t="s">
        <v>216</v>
      </c>
      <c r="C157" s="53" t="s">
        <v>85</v>
      </c>
      <c r="D157" s="38"/>
      <c r="E157" s="38"/>
      <c r="F157" s="78"/>
      <c r="G157" s="38"/>
      <c r="H157" s="62"/>
    </row>
    <row r="158" spans="1:8" ht="14.1" customHeight="1">
      <c r="A158" s="22"/>
      <c r="B158" s="51" t="s">
        <v>86</v>
      </c>
      <c r="C158" s="53" t="s">
        <v>82</v>
      </c>
      <c r="D158" s="40">
        <v>0</v>
      </c>
      <c r="E158" s="41">
        <v>3499</v>
      </c>
      <c r="F158" s="71">
        <v>3500</v>
      </c>
      <c r="G158" s="71">
        <v>5050</v>
      </c>
      <c r="H158" s="72">
        <v>3500</v>
      </c>
    </row>
    <row r="159" spans="1:8" ht="14.1" customHeight="1">
      <c r="A159" s="22" t="s">
        <v>10</v>
      </c>
      <c r="B159" s="74" t="s">
        <v>216</v>
      </c>
      <c r="C159" s="53" t="s">
        <v>85</v>
      </c>
      <c r="D159" s="40">
        <f>D158</f>
        <v>0</v>
      </c>
      <c r="E159" s="71">
        <f t="shared" ref="E159" si="21">E158</f>
        <v>3499</v>
      </c>
      <c r="F159" s="71">
        <f t="shared" ref="F159" si="22">F158</f>
        <v>3500</v>
      </c>
      <c r="G159" s="71">
        <f t="shared" ref="G159" si="23">G158</f>
        <v>5050</v>
      </c>
      <c r="H159" s="71">
        <v>3500</v>
      </c>
    </row>
    <row r="160" spans="1:8" ht="15" customHeight="1">
      <c r="A160" s="22"/>
      <c r="B160" s="51"/>
      <c r="C160" s="53"/>
      <c r="D160" s="38"/>
      <c r="E160" s="38"/>
      <c r="F160" s="78"/>
      <c r="G160" s="38"/>
      <c r="H160" s="62"/>
    </row>
    <row r="161" spans="1:8" ht="14.1" customHeight="1">
      <c r="A161" s="22"/>
      <c r="B161" s="74" t="s">
        <v>212</v>
      </c>
      <c r="C161" s="53" t="s">
        <v>87</v>
      </c>
      <c r="D161" s="33"/>
      <c r="E161" s="38"/>
      <c r="F161" s="146"/>
      <c r="G161" s="33"/>
      <c r="H161" s="52"/>
    </row>
    <row r="162" spans="1:8" ht="14.1" customHeight="1">
      <c r="A162" s="22"/>
      <c r="B162" s="51" t="s">
        <v>88</v>
      </c>
      <c r="C162" s="53" t="s">
        <v>82</v>
      </c>
      <c r="D162" s="40">
        <v>0</v>
      </c>
      <c r="E162" s="41">
        <v>2178</v>
      </c>
      <c r="F162" s="71">
        <v>2180</v>
      </c>
      <c r="G162" s="71">
        <v>3025</v>
      </c>
      <c r="H162" s="72">
        <v>2180</v>
      </c>
    </row>
    <row r="163" spans="1:8" ht="14.1" customHeight="1">
      <c r="A163" s="22" t="s">
        <v>10</v>
      </c>
      <c r="B163" s="74" t="s">
        <v>212</v>
      </c>
      <c r="C163" s="53" t="s">
        <v>87</v>
      </c>
      <c r="D163" s="40">
        <f>D162</f>
        <v>0</v>
      </c>
      <c r="E163" s="71">
        <f t="shared" ref="E163" si="24">E162</f>
        <v>2178</v>
      </c>
      <c r="F163" s="71">
        <f t="shared" ref="F163" si="25">F162</f>
        <v>2180</v>
      </c>
      <c r="G163" s="71">
        <f t="shared" ref="G163" si="26">G162</f>
        <v>3025</v>
      </c>
      <c r="H163" s="71">
        <v>2180</v>
      </c>
    </row>
    <row r="164" spans="1:8" ht="15" customHeight="1">
      <c r="A164" s="22"/>
      <c r="B164" s="51"/>
      <c r="C164" s="53"/>
      <c r="D164" s="38"/>
      <c r="E164" s="38"/>
      <c r="F164" s="78"/>
      <c r="G164" s="38"/>
      <c r="H164" s="62"/>
    </row>
    <row r="165" spans="1:8" ht="15" customHeight="1">
      <c r="A165" s="22"/>
      <c r="B165" s="74" t="s">
        <v>213</v>
      </c>
      <c r="C165" s="53" t="s">
        <v>89</v>
      </c>
      <c r="D165" s="38"/>
      <c r="E165" s="38"/>
      <c r="F165" s="78"/>
      <c r="G165" s="38"/>
      <c r="H165" s="62"/>
    </row>
    <row r="166" spans="1:8" ht="15" customHeight="1">
      <c r="A166" s="22"/>
      <c r="B166" s="51" t="s">
        <v>90</v>
      </c>
      <c r="C166" s="53" t="s">
        <v>82</v>
      </c>
      <c r="D166" s="40">
        <v>0</v>
      </c>
      <c r="E166" s="41">
        <v>6589</v>
      </c>
      <c r="F166" s="71">
        <v>6590</v>
      </c>
      <c r="G166" s="71">
        <v>12630</v>
      </c>
      <c r="H166" s="72">
        <v>6590</v>
      </c>
    </row>
    <row r="167" spans="1:8" ht="15" customHeight="1">
      <c r="A167" s="22" t="s">
        <v>10</v>
      </c>
      <c r="B167" s="74" t="s">
        <v>213</v>
      </c>
      <c r="C167" s="53" t="s">
        <v>89</v>
      </c>
      <c r="D167" s="40">
        <f>D166</f>
        <v>0</v>
      </c>
      <c r="E167" s="71">
        <f t="shared" ref="E167" si="27">E166</f>
        <v>6589</v>
      </c>
      <c r="F167" s="71">
        <f t="shared" ref="F167" si="28">F166</f>
        <v>6590</v>
      </c>
      <c r="G167" s="71">
        <f t="shared" ref="G167" si="29">G166</f>
        <v>12630</v>
      </c>
      <c r="H167" s="71">
        <v>6590</v>
      </c>
    </row>
    <row r="168" spans="1:8" ht="15" customHeight="1">
      <c r="A168" s="22"/>
      <c r="B168" s="51"/>
      <c r="C168" s="53"/>
      <c r="D168" s="38"/>
      <c r="E168" s="38"/>
      <c r="F168" s="78"/>
      <c r="G168" s="38"/>
      <c r="H168" s="62"/>
    </row>
    <row r="169" spans="1:8" ht="15" customHeight="1">
      <c r="A169" s="22"/>
      <c r="B169" s="74" t="s">
        <v>211</v>
      </c>
      <c r="C169" s="53" t="s">
        <v>78</v>
      </c>
      <c r="D169" s="38"/>
      <c r="E169" s="38"/>
      <c r="F169" s="78"/>
      <c r="G169" s="38"/>
      <c r="H169" s="62"/>
    </row>
    <row r="170" spans="1:8" ht="15" customHeight="1">
      <c r="A170" s="22"/>
      <c r="B170" s="51" t="s">
        <v>91</v>
      </c>
      <c r="C170" s="53" t="s">
        <v>82</v>
      </c>
      <c r="D170" s="40">
        <v>0</v>
      </c>
      <c r="E170" s="41">
        <v>14400</v>
      </c>
      <c r="F170" s="71">
        <v>14400</v>
      </c>
      <c r="G170" s="71">
        <v>28675</v>
      </c>
      <c r="H170" s="72">
        <v>14400</v>
      </c>
    </row>
    <row r="171" spans="1:8" ht="15" customHeight="1">
      <c r="A171" s="22" t="s">
        <v>10</v>
      </c>
      <c r="B171" s="74" t="s">
        <v>211</v>
      </c>
      <c r="C171" s="53" t="s">
        <v>78</v>
      </c>
      <c r="D171" s="40">
        <f>D170</f>
        <v>0</v>
      </c>
      <c r="E171" s="71">
        <f t="shared" ref="E171" si="30">E170</f>
        <v>14400</v>
      </c>
      <c r="F171" s="71">
        <f t="shared" ref="F171" si="31">F170</f>
        <v>14400</v>
      </c>
      <c r="G171" s="71">
        <f t="shared" ref="G171" si="32">G170</f>
        <v>28675</v>
      </c>
      <c r="H171" s="71">
        <v>14400</v>
      </c>
    </row>
    <row r="172" spans="1:8" ht="15" customHeight="1">
      <c r="A172" s="22"/>
      <c r="B172" s="68"/>
      <c r="C172" s="24"/>
      <c r="D172" s="33"/>
      <c r="E172" s="33"/>
      <c r="F172" s="33"/>
      <c r="G172" s="33"/>
      <c r="H172" s="33"/>
    </row>
    <row r="173" spans="1:8" ht="15" customHeight="1">
      <c r="A173" s="23"/>
      <c r="B173" s="74" t="s">
        <v>320</v>
      </c>
      <c r="C173" s="53" t="s">
        <v>321</v>
      </c>
      <c r="D173" s="33"/>
      <c r="E173" s="33"/>
      <c r="F173" s="33"/>
      <c r="G173" s="33"/>
      <c r="H173" s="33"/>
    </row>
    <row r="174" spans="1:8" ht="15" customHeight="1">
      <c r="A174" s="22"/>
      <c r="B174" s="77" t="s">
        <v>322</v>
      </c>
      <c r="C174" s="53" t="s">
        <v>323</v>
      </c>
      <c r="D174" s="40">
        <v>0</v>
      </c>
      <c r="E174" s="40">
        <v>0</v>
      </c>
      <c r="F174" s="40">
        <v>0</v>
      </c>
      <c r="G174" s="42">
        <v>50000</v>
      </c>
      <c r="H174" s="40">
        <v>0</v>
      </c>
    </row>
    <row r="175" spans="1:8" ht="15" customHeight="1">
      <c r="A175" s="22" t="s">
        <v>10</v>
      </c>
      <c r="B175" s="74" t="s">
        <v>320</v>
      </c>
      <c r="C175" s="53" t="s">
        <v>321</v>
      </c>
      <c r="D175" s="40">
        <f>D174</f>
        <v>0</v>
      </c>
      <c r="E175" s="40">
        <f t="shared" ref="E175" si="33">E174</f>
        <v>0</v>
      </c>
      <c r="F175" s="40">
        <f t="shared" ref="F175" si="34">F174</f>
        <v>0</v>
      </c>
      <c r="G175" s="71">
        <f t="shared" ref="G175" si="35">G174</f>
        <v>50000</v>
      </c>
      <c r="H175" s="40">
        <v>0</v>
      </c>
    </row>
    <row r="176" spans="1:8" ht="15" customHeight="1">
      <c r="A176" s="22"/>
      <c r="B176" s="68"/>
      <c r="C176" s="24"/>
      <c r="D176" s="33"/>
      <c r="E176" s="33"/>
      <c r="F176" s="33"/>
      <c r="G176" s="33"/>
      <c r="H176" s="33"/>
    </row>
    <row r="177" spans="1:8" ht="15" customHeight="1">
      <c r="A177" s="22"/>
      <c r="B177" s="88">
        <v>15</v>
      </c>
      <c r="C177" s="89" t="s">
        <v>251</v>
      </c>
      <c r="D177" s="69"/>
      <c r="E177" s="69"/>
      <c r="F177" s="69"/>
      <c r="G177" s="69"/>
      <c r="H177" s="63"/>
    </row>
    <row r="178" spans="1:8" ht="15" customHeight="1">
      <c r="A178" s="22"/>
      <c r="B178" s="74" t="s">
        <v>273</v>
      </c>
      <c r="C178" s="53" t="s">
        <v>80</v>
      </c>
      <c r="D178" s="69"/>
      <c r="E178" s="69"/>
      <c r="F178" s="69"/>
      <c r="G178" s="69"/>
      <c r="H178" s="63"/>
    </row>
    <row r="179" spans="1:8" ht="15" customHeight="1">
      <c r="A179" s="22"/>
      <c r="B179" s="77" t="s">
        <v>250</v>
      </c>
      <c r="C179" s="53" t="s">
        <v>229</v>
      </c>
      <c r="D179" s="69">
        <v>0</v>
      </c>
      <c r="E179" s="69">
        <v>0</v>
      </c>
      <c r="F179" s="56">
        <v>10000</v>
      </c>
      <c r="G179" s="56">
        <v>10000</v>
      </c>
      <c r="H179" s="63">
        <v>5000</v>
      </c>
    </row>
    <row r="180" spans="1:8" ht="15" customHeight="1">
      <c r="A180" s="65" t="s">
        <v>10</v>
      </c>
      <c r="B180" s="160">
        <v>15</v>
      </c>
      <c r="C180" s="161" t="s">
        <v>251</v>
      </c>
      <c r="D180" s="43">
        <f t="shared" ref="D180:G180" si="36">D179</f>
        <v>0</v>
      </c>
      <c r="E180" s="43">
        <f t="shared" si="36"/>
        <v>0</v>
      </c>
      <c r="F180" s="60">
        <f t="shared" si="36"/>
        <v>10000</v>
      </c>
      <c r="G180" s="60">
        <f t="shared" si="36"/>
        <v>10000</v>
      </c>
      <c r="H180" s="60">
        <v>5000</v>
      </c>
    </row>
    <row r="181" spans="1:8" ht="3.6" customHeight="1">
      <c r="A181" s="22"/>
      <c r="B181" s="68"/>
      <c r="C181" s="24"/>
      <c r="D181" s="33"/>
      <c r="E181" s="38"/>
      <c r="F181" s="38"/>
      <c r="G181" s="33"/>
      <c r="H181" s="38"/>
    </row>
    <row r="182" spans="1:8" ht="15" customHeight="1">
      <c r="A182" s="22"/>
      <c r="B182" s="23">
        <v>64</v>
      </c>
      <c r="C182" s="53" t="s">
        <v>75</v>
      </c>
      <c r="D182" s="62"/>
      <c r="E182" s="62"/>
      <c r="F182" s="62"/>
      <c r="G182" s="62"/>
      <c r="H182" s="62"/>
    </row>
    <row r="183" spans="1:8" ht="15" customHeight="1">
      <c r="A183" s="22"/>
      <c r="B183" s="23">
        <v>44</v>
      </c>
      <c r="C183" s="53" t="s">
        <v>80</v>
      </c>
      <c r="D183" s="62"/>
      <c r="E183" s="62"/>
      <c r="F183" s="62"/>
      <c r="G183" s="62"/>
      <c r="H183" s="62"/>
    </row>
    <row r="184" spans="1:8" ht="15" customHeight="1">
      <c r="A184" s="22"/>
      <c r="B184" s="77" t="s">
        <v>76</v>
      </c>
      <c r="C184" s="53" t="s">
        <v>18</v>
      </c>
      <c r="D184" s="67">
        <v>366</v>
      </c>
      <c r="E184" s="40">
        <v>0</v>
      </c>
      <c r="F184" s="71">
        <v>400</v>
      </c>
      <c r="G184" s="41">
        <v>400</v>
      </c>
      <c r="H184" s="71">
        <v>404</v>
      </c>
    </row>
    <row r="185" spans="1:8" ht="15" customHeight="1">
      <c r="A185" s="22" t="s">
        <v>10</v>
      </c>
      <c r="B185" s="23">
        <v>44</v>
      </c>
      <c r="C185" s="53" t="s">
        <v>80</v>
      </c>
      <c r="D185" s="66">
        <f t="shared" ref="D185:G185" si="37">SUM(D182:D184)</f>
        <v>366</v>
      </c>
      <c r="E185" s="75">
        <f t="shared" si="37"/>
        <v>0</v>
      </c>
      <c r="F185" s="66">
        <f t="shared" si="37"/>
        <v>400</v>
      </c>
      <c r="G185" s="66">
        <f t="shared" si="37"/>
        <v>400</v>
      </c>
      <c r="H185" s="71">
        <v>404</v>
      </c>
    </row>
    <row r="186" spans="1:8" ht="9" customHeight="1">
      <c r="A186" s="22"/>
      <c r="B186" s="77"/>
      <c r="C186" s="53"/>
      <c r="D186" s="62"/>
      <c r="E186" s="62"/>
      <c r="F186" s="38"/>
      <c r="G186" s="38"/>
      <c r="H186" s="38"/>
    </row>
    <row r="187" spans="1:8" ht="15" customHeight="1">
      <c r="A187" s="22"/>
      <c r="B187" s="74">
        <v>59</v>
      </c>
      <c r="C187" s="53" t="s">
        <v>78</v>
      </c>
      <c r="D187" s="62"/>
      <c r="E187" s="62"/>
      <c r="F187" s="38"/>
      <c r="G187" s="38"/>
      <c r="H187" s="38"/>
    </row>
    <row r="188" spans="1:8" ht="15" customHeight="1">
      <c r="A188" s="22"/>
      <c r="B188" s="77" t="s">
        <v>79</v>
      </c>
      <c r="C188" s="53" t="s">
        <v>18</v>
      </c>
      <c r="D188" s="67">
        <v>2115</v>
      </c>
      <c r="E188" s="75">
        <v>0</v>
      </c>
      <c r="F188" s="71">
        <v>1848</v>
      </c>
      <c r="G188" s="41">
        <v>1848</v>
      </c>
      <c r="H188" s="66">
        <v>1950</v>
      </c>
    </row>
    <row r="189" spans="1:8" ht="15" customHeight="1">
      <c r="A189" s="22" t="s">
        <v>10</v>
      </c>
      <c r="B189" s="74">
        <v>59</v>
      </c>
      <c r="C189" s="53" t="s">
        <v>78</v>
      </c>
      <c r="D189" s="71">
        <f t="shared" ref="D189:G189" si="38">SUM(D188:D188)</f>
        <v>2115</v>
      </c>
      <c r="E189" s="40">
        <f t="shared" si="38"/>
        <v>0</v>
      </c>
      <c r="F189" s="71">
        <f t="shared" si="38"/>
        <v>1848</v>
      </c>
      <c r="G189" s="71">
        <f t="shared" si="38"/>
        <v>1848</v>
      </c>
      <c r="H189" s="71">
        <v>1950</v>
      </c>
    </row>
    <row r="190" spans="1:8" ht="15" customHeight="1">
      <c r="A190" s="22" t="s">
        <v>10</v>
      </c>
      <c r="B190" s="23">
        <v>64</v>
      </c>
      <c r="C190" s="53" t="s">
        <v>75</v>
      </c>
      <c r="D190" s="57">
        <f t="shared" ref="D190:G190" si="39">D189+D185</f>
        <v>2481</v>
      </c>
      <c r="E190" s="34">
        <f t="shared" si="39"/>
        <v>0</v>
      </c>
      <c r="F190" s="57">
        <f t="shared" si="39"/>
        <v>2248</v>
      </c>
      <c r="G190" s="57">
        <f t="shared" si="39"/>
        <v>2248</v>
      </c>
      <c r="H190" s="57">
        <v>2354</v>
      </c>
    </row>
    <row r="191" spans="1:8" ht="9" customHeight="1">
      <c r="A191" s="22"/>
      <c r="B191" s="68"/>
      <c r="C191" s="24"/>
      <c r="D191" s="38"/>
      <c r="E191" s="38"/>
      <c r="F191" s="38"/>
      <c r="G191" s="38"/>
      <c r="H191" s="38"/>
    </row>
    <row r="192" spans="1:8" ht="15" customHeight="1">
      <c r="A192" s="22"/>
      <c r="B192" s="74" t="s">
        <v>175</v>
      </c>
      <c r="C192" s="53" t="s">
        <v>206</v>
      </c>
      <c r="D192" s="62"/>
      <c r="E192" s="62"/>
      <c r="F192" s="62"/>
      <c r="G192" s="62"/>
      <c r="H192" s="62"/>
    </row>
    <row r="193" spans="1:8" ht="15" customHeight="1">
      <c r="A193" s="22"/>
      <c r="B193" s="74" t="s">
        <v>176</v>
      </c>
      <c r="C193" s="53" t="s">
        <v>177</v>
      </c>
      <c r="D193" s="75">
        <v>0</v>
      </c>
      <c r="E193" s="75">
        <v>0</v>
      </c>
      <c r="F193" s="66">
        <v>700</v>
      </c>
      <c r="G193" s="67">
        <v>700</v>
      </c>
      <c r="H193" s="66">
        <v>1200</v>
      </c>
    </row>
    <row r="194" spans="1:8" ht="15" customHeight="1">
      <c r="A194" s="22" t="s">
        <v>10</v>
      </c>
      <c r="B194" s="74" t="s">
        <v>175</v>
      </c>
      <c r="C194" s="53" t="s">
        <v>206</v>
      </c>
      <c r="D194" s="75">
        <f>D193</f>
        <v>0</v>
      </c>
      <c r="E194" s="75">
        <f t="shared" ref="E194:G194" si="40">E193</f>
        <v>0</v>
      </c>
      <c r="F194" s="66">
        <f t="shared" si="40"/>
        <v>700</v>
      </c>
      <c r="G194" s="66">
        <f t="shared" si="40"/>
        <v>700</v>
      </c>
      <c r="H194" s="66">
        <v>1200</v>
      </c>
    </row>
    <row r="195" spans="1:8" ht="9" customHeight="1">
      <c r="A195" s="22"/>
      <c r="B195" s="74"/>
      <c r="C195" s="53"/>
      <c r="D195" s="63"/>
      <c r="E195" s="69"/>
      <c r="F195" s="63"/>
      <c r="G195" s="64"/>
      <c r="H195" s="63"/>
    </row>
    <row r="196" spans="1:8" ht="15" customHeight="1">
      <c r="A196" s="22"/>
      <c r="B196" s="74" t="s">
        <v>234</v>
      </c>
      <c r="C196" s="53" t="s">
        <v>235</v>
      </c>
      <c r="D196" s="62"/>
      <c r="E196" s="63"/>
      <c r="F196" s="69"/>
      <c r="G196" s="64"/>
      <c r="H196" s="63"/>
    </row>
    <row r="197" spans="1:8" ht="15" customHeight="1">
      <c r="A197" s="22"/>
      <c r="B197" s="74" t="s">
        <v>238</v>
      </c>
      <c r="C197" s="53" t="s">
        <v>177</v>
      </c>
      <c r="D197" s="75">
        <v>0</v>
      </c>
      <c r="E197" s="75">
        <v>0</v>
      </c>
      <c r="F197" s="66">
        <v>500</v>
      </c>
      <c r="G197" s="67">
        <v>500</v>
      </c>
      <c r="H197" s="66">
        <v>870</v>
      </c>
    </row>
    <row r="198" spans="1:8" ht="15" customHeight="1">
      <c r="A198" s="22" t="s">
        <v>10</v>
      </c>
      <c r="B198" s="74" t="s">
        <v>234</v>
      </c>
      <c r="C198" s="53" t="s">
        <v>235</v>
      </c>
      <c r="D198" s="75">
        <f>D197</f>
        <v>0</v>
      </c>
      <c r="E198" s="75">
        <f t="shared" ref="E198" si="41">E197</f>
        <v>0</v>
      </c>
      <c r="F198" s="66">
        <f t="shared" ref="F198" si="42">F197</f>
        <v>500</v>
      </c>
      <c r="G198" s="66">
        <f t="shared" ref="G198" si="43">G197</f>
        <v>500</v>
      </c>
      <c r="H198" s="66">
        <v>870</v>
      </c>
    </row>
    <row r="199" spans="1:8" ht="12" customHeight="1">
      <c r="A199" s="22"/>
      <c r="B199" s="74"/>
      <c r="C199" s="53"/>
      <c r="D199" s="81"/>
      <c r="E199" s="63"/>
      <c r="F199" s="69"/>
      <c r="G199" s="64"/>
      <c r="H199" s="63"/>
    </row>
    <row r="200" spans="1:8" ht="15" customHeight="1">
      <c r="A200" s="22"/>
      <c r="B200" s="74" t="s">
        <v>236</v>
      </c>
      <c r="C200" s="53" t="s">
        <v>237</v>
      </c>
      <c r="D200" s="81"/>
      <c r="E200" s="63"/>
      <c r="F200" s="69"/>
      <c r="G200" s="64"/>
      <c r="H200" s="63"/>
    </row>
    <row r="201" spans="1:8" ht="15" customHeight="1">
      <c r="A201" s="22"/>
      <c r="B201" s="74" t="s">
        <v>239</v>
      </c>
      <c r="C201" s="53" t="s">
        <v>177</v>
      </c>
      <c r="D201" s="75">
        <v>0</v>
      </c>
      <c r="E201" s="75">
        <v>0</v>
      </c>
      <c r="F201" s="66">
        <v>500</v>
      </c>
      <c r="G201" s="67">
        <v>500</v>
      </c>
      <c r="H201" s="66">
        <v>870</v>
      </c>
    </row>
    <row r="202" spans="1:8" ht="15" customHeight="1">
      <c r="A202" s="22" t="s">
        <v>10</v>
      </c>
      <c r="B202" s="74" t="s">
        <v>236</v>
      </c>
      <c r="C202" s="53" t="s">
        <v>237</v>
      </c>
      <c r="D202" s="75">
        <f>D201</f>
        <v>0</v>
      </c>
      <c r="E202" s="75">
        <f t="shared" ref="E202" si="44">E201</f>
        <v>0</v>
      </c>
      <c r="F202" s="66">
        <f t="shared" ref="F202" si="45">F201</f>
        <v>500</v>
      </c>
      <c r="G202" s="66">
        <f t="shared" ref="G202" si="46">G201</f>
        <v>500</v>
      </c>
      <c r="H202" s="66">
        <v>870</v>
      </c>
    </row>
    <row r="203" spans="1:8" ht="12" customHeight="1">
      <c r="A203" s="22"/>
      <c r="B203" s="74"/>
      <c r="C203" s="53"/>
      <c r="D203" s="81"/>
      <c r="E203" s="63"/>
      <c r="F203" s="69"/>
      <c r="G203" s="64"/>
      <c r="H203" s="63"/>
    </row>
    <row r="204" spans="1:8" ht="15" customHeight="1">
      <c r="A204" s="22"/>
      <c r="B204" s="74" t="s">
        <v>240</v>
      </c>
      <c r="C204" s="53" t="s">
        <v>241</v>
      </c>
      <c r="D204" s="81"/>
      <c r="E204" s="63"/>
      <c r="F204" s="69"/>
      <c r="G204" s="64"/>
      <c r="H204" s="63"/>
    </row>
    <row r="205" spans="1:8" ht="15" customHeight="1">
      <c r="A205" s="22"/>
      <c r="B205" s="74" t="s">
        <v>242</v>
      </c>
      <c r="C205" s="53" t="s">
        <v>177</v>
      </c>
      <c r="D205" s="75">
        <v>0</v>
      </c>
      <c r="E205" s="75">
        <v>0</v>
      </c>
      <c r="F205" s="66">
        <v>500</v>
      </c>
      <c r="G205" s="66">
        <v>500</v>
      </c>
      <c r="H205" s="66">
        <v>860</v>
      </c>
    </row>
    <row r="206" spans="1:8" ht="15" customHeight="1">
      <c r="A206" s="22" t="s">
        <v>10</v>
      </c>
      <c r="B206" s="74" t="s">
        <v>240</v>
      </c>
      <c r="C206" s="53" t="s">
        <v>241</v>
      </c>
      <c r="D206" s="75">
        <f>D205</f>
        <v>0</v>
      </c>
      <c r="E206" s="75">
        <f t="shared" ref="E206" si="47">E205</f>
        <v>0</v>
      </c>
      <c r="F206" s="66">
        <f t="shared" ref="F206" si="48">F205</f>
        <v>500</v>
      </c>
      <c r="G206" s="66">
        <f t="shared" ref="G206" si="49">G205</f>
        <v>500</v>
      </c>
      <c r="H206" s="66">
        <v>860</v>
      </c>
    </row>
    <row r="207" spans="1:8" ht="15" customHeight="1">
      <c r="A207" s="22" t="s">
        <v>10</v>
      </c>
      <c r="B207" s="68">
        <v>1.8</v>
      </c>
      <c r="C207" s="24" t="s">
        <v>74</v>
      </c>
      <c r="D207" s="72">
        <f>D170+D166+D162+D158+D154+D151+D190+D193+D197+D205+D201+D180+D175</f>
        <v>59457</v>
      </c>
      <c r="E207" s="72">
        <f t="shared" ref="E207:G207" si="50">E170+E166+E162+E158+E154+E151+E190+E193+E197+E205+E201+E180+E175</f>
        <v>78756</v>
      </c>
      <c r="F207" s="72">
        <f t="shared" si="50"/>
        <v>155268</v>
      </c>
      <c r="G207" s="72">
        <f t="shared" si="50"/>
        <v>238622</v>
      </c>
      <c r="H207" s="72">
        <v>155124</v>
      </c>
    </row>
    <row r="208" spans="1:8" ht="15" customHeight="1">
      <c r="A208" s="22" t="s">
        <v>10</v>
      </c>
      <c r="B208" s="47">
        <v>1</v>
      </c>
      <c r="C208" s="48" t="s">
        <v>189</v>
      </c>
      <c r="D208" s="72">
        <f t="shared" ref="D208:G208" si="51">D207+D133+D59+D65+D137</f>
        <v>351436</v>
      </c>
      <c r="E208" s="72">
        <f t="shared" si="51"/>
        <v>839358</v>
      </c>
      <c r="F208" s="72">
        <f t="shared" si="51"/>
        <v>1308464</v>
      </c>
      <c r="G208" s="72">
        <f t="shared" si="51"/>
        <v>1486018</v>
      </c>
      <c r="H208" s="66">
        <v>1610201</v>
      </c>
    </row>
    <row r="209" spans="1:8" ht="9" customHeight="1">
      <c r="A209" s="22"/>
      <c r="B209" s="47"/>
      <c r="C209" s="53"/>
      <c r="D209" s="62"/>
      <c r="E209" s="62"/>
      <c r="F209" s="62"/>
      <c r="G209" s="62"/>
      <c r="H209" s="62"/>
    </row>
    <row r="210" spans="1:8" ht="15" customHeight="1">
      <c r="A210" s="22"/>
      <c r="B210" s="47">
        <v>3</v>
      </c>
      <c r="C210" s="53" t="s">
        <v>341</v>
      </c>
      <c r="D210" s="38"/>
      <c r="E210" s="38"/>
      <c r="F210" s="38"/>
      <c r="G210" s="38"/>
      <c r="H210" s="38"/>
    </row>
    <row r="211" spans="1:8" ht="15" customHeight="1">
      <c r="A211" s="22"/>
      <c r="B211" s="68">
        <v>3.101</v>
      </c>
      <c r="C211" s="24" t="s">
        <v>150</v>
      </c>
      <c r="D211" s="38"/>
      <c r="E211" s="38"/>
      <c r="F211" s="38"/>
      <c r="G211" s="38"/>
      <c r="H211" s="38"/>
    </row>
    <row r="212" spans="1:8" ht="15" customHeight="1">
      <c r="A212" s="22"/>
      <c r="B212" s="82">
        <v>0.45</v>
      </c>
      <c r="C212" s="53" t="s">
        <v>83</v>
      </c>
      <c r="D212" s="38"/>
      <c r="E212" s="38"/>
      <c r="F212" s="38"/>
      <c r="G212" s="38"/>
      <c r="H212" s="38"/>
    </row>
    <row r="213" spans="1:8" ht="15" customHeight="1">
      <c r="A213" s="22"/>
      <c r="B213" s="51" t="s">
        <v>92</v>
      </c>
      <c r="C213" s="53" t="s">
        <v>18</v>
      </c>
      <c r="D213" s="37">
        <v>5502</v>
      </c>
      <c r="E213" s="64">
        <v>55010</v>
      </c>
      <c r="F213" s="56">
        <v>73298</v>
      </c>
      <c r="G213" s="37">
        <v>73298</v>
      </c>
      <c r="H213" s="62">
        <v>67241</v>
      </c>
    </row>
    <row r="214" spans="1:8" ht="15" customHeight="1">
      <c r="A214" s="22"/>
      <c r="B214" s="51" t="s">
        <v>93</v>
      </c>
      <c r="C214" s="53" t="s">
        <v>21</v>
      </c>
      <c r="D214" s="36">
        <v>0</v>
      </c>
      <c r="E214" s="64">
        <v>117</v>
      </c>
      <c r="F214" s="63">
        <v>117</v>
      </c>
      <c r="G214" s="56">
        <v>117</v>
      </c>
      <c r="H214" s="62">
        <v>117</v>
      </c>
    </row>
    <row r="215" spans="1:8" ht="15" customHeight="1">
      <c r="A215" s="22"/>
      <c r="B215" s="51" t="s">
        <v>94</v>
      </c>
      <c r="C215" s="53" t="s">
        <v>23</v>
      </c>
      <c r="D215" s="56">
        <v>297</v>
      </c>
      <c r="E215" s="64">
        <v>269</v>
      </c>
      <c r="F215" s="63">
        <v>573</v>
      </c>
      <c r="G215" s="37">
        <v>573</v>
      </c>
      <c r="H215" s="62">
        <v>600</v>
      </c>
    </row>
    <row r="216" spans="1:8" ht="15" customHeight="1">
      <c r="A216" s="65" t="s">
        <v>10</v>
      </c>
      <c r="B216" s="128">
        <v>0.45</v>
      </c>
      <c r="C216" s="73" t="s">
        <v>83</v>
      </c>
      <c r="D216" s="59">
        <f t="shared" ref="D216:G216" si="52">SUM(D213:D215)</f>
        <v>5799</v>
      </c>
      <c r="E216" s="59">
        <f t="shared" si="52"/>
        <v>55396</v>
      </c>
      <c r="F216" s="60">
        <f t="shared" si="52"/>
        <v>73988</v>
      </c>
      <c r="G216" s="59">
        <f t="shared" si="52"/>
        <v>73988</v>
      </c>
      <c r="H216" s="59">
        <v>67958</v>
      </c>
    </row>
    <row r="217" spans="1:8" ht="2.4500000000000002" customHeight="1">
      <c r="A217" s="22"/>
      <c r="B217" s="68"/>
      <c r="C217" s="24"/>
      <c r="D217" s="33"/>
      <c r="E217" s="33"/>
      <c r="F217" s="33"/>
      <c r="G217" s="33"/>
      <c r="H217" s="33"/>
    </row>
    <row r="218" spans="1:8" ht="14.45" customHeight="1">
      <c r="A218" s="22"/>
      <c r="B218" s="82">
        <v>0.46</v>
      </c>
      <c r="C218" s="53" t="s">
        <v>85</v>
      </c>
      <c r="D218" s="38"/>
      <c r="E218" s="38"/>
      <c r="F218" s="38"/>
      <c r="G218" s="38"/>
      <c r="H218" s="38"/>
    </row>
    <row r="219" spans="1:8" ht="14.45" customHeight="1">
      <c r="A219" s="22"/>
      <c r="B219" s="51" t="s">
        <v>95</v>
      </c>
      <c r="C219" s="53" t="s">
        <v>18</v>
      </c>
      <c r="D219" s="37">
        <v>3588</v>
      </c>
      <c r="E219" s="64">
        <v>29487</v>
      </c>
      <c r="F219" s="56">
        <v>40108</v>
      </c>
      <c r="G219" s="37">
        <v>40108</v>
      </c>
      <c r="H219" s="62">
        <v>37768</v>
      </c>
    </row>
    <row r="220" spans="1:8" ht="14.45" customHeight="1">
      <c r="A220" s="22"/>
      <c r="B220" s="51" t="s">
        <v>96</v>
      </c>
      <c r="C220" s="53" t="s">
        <v>21</v>
      </c>
      <c r="D220" s="36">
        <v>0</v>
      </c>
      <c r="E220" s="63">
        <v>120</v>
      </c>
      <c r="F220" s="56">
        <v>117</v>
      </c>
      <c r="G220" s="56">
        <v>117</v>
      </c>
      <c r="H220" s="62">
        <v>117</v>
      </c>
    </row>
    <row r="221" spans="1:8" ht="14.45" customHeight="1">
      <c r="A221" s="22"/>
      <c r="B221" s="51" t="s">
        <v>97</v>
      </c>
      <c r="C221" s="53" t="s">
        <v>23</v>
      </c>
      <c r="D221" s="172">
        <v>297</v>
      </c>
      <c r="E221" s="173">
        <v>362</v>
      </c>
      <c r="F221" s="172">
        <v>665</v>
      </c>
      <c r="G221" s="172">
        <v>665</v>
      </c>
      <c r="H221" s="52">
        <v>700</v>
      </c>
    </row>
    <row r="222" spans="1:8" ht="14.45" customHeight="1">
      <c r="A222" s="22" t="s">
        <v>10</v>
      </c>
      <c r="B222" s="82">
        <v>0.46</v>
      </c>
      <c r="C222" s="53" t="s">
        <v>85</v>
      </c>
      <c r="D222" s="59">
        <f t="shared" ref="D222:G222" si="53">SUM(D219:D221)</f>
        <v>3885</v>
      </c>
      <c r="E222" s="59">
        <f t="shared" si="53"/>
        <v>29969</v>
      </c>
      <c r="F222" s="60">
        <f t="shared" si="53"/>
        <v>40890</v>
      </c>
      <c r="G222" s="59">
        <f t="shared" si="53"/>
        <v>40890</v>
      </c>
      <c r="H222" s="59">
        <v>38585</v>
      </c>
    </row>
    <row r="223" spans="1:8" ht="10.9" customHeight="1">
      <c r="A223" s="22"/>
      <c r="B223" s="82"/>
      <c r="C223" s="53"/>
      <c r="D223" s="62"/>
      <c r="E223" s="62"/>
      <c r="F223" s="62"/>
      <c r="G223" s="62"/>
      <c r="H223" s="62"/>
    </row>
    <row r="224" spans="1:8" ht="14.45" customHeight="1">
      <c r="A224" s="22"/>
      <c r="B224" s="82">
        <v>0.47</v>
      </c>
      <c r="C224" s="53" t="s">
        <v>87</v>
      </c>
      <c r="D224" s="33"/>
      <c r="E224" s="33"/>
      <c r="F224" s="33"/>
      <c r="G224" s="33"/>
      <c r="H224" s="33"/>
    </row>
    <row r="225" spans="1:8" ht="14.45" customHeight="1">
      <c r="A225" s="22"/>
      <c r="B225" s="51" t="s">
        <v>98</v>
      </c>
      <c r="C225" s="53" t="s">
        <v>18</v>
      </c>
      <c r="D225" s="32">
        <v>0</v>
      </c>
      <c r="E225" s="173">
        <v>10755</v>
      </c>
      <c r="F225" s="172">
        <v>12850</v>
      </c>
      <c r="G225" s="171">
        <v>12850</v>
      </c>
      <c r="H225" s="52">
        <v>15414</v>
      </c>
    </row>
    <row r="226" spans="1:8" ht="14.45" customHeight="1">
      <c r="A226" s="22"/>
      <c r="B226" s="51" t="s">
        <v>99</v>
      </c>
      <c r="C226" s="53" t="s">
        <v>21</v>
      </c>
      <c r="D226" s="36">
        <v>0</v>
      </c>
      <c r="E226" s="64">
        <v>61</v>
      </c>
      <c r="F226" s="63">
        <v>62</v>
      </c>
      <c r="G226" s="56">
        <v>62</v>
      </c>
      <c r="H226" s="62">
        <v>62</v>
      </c>
    </row>
    <row r="227" spans="1:8" ht="14.45" customHeight="1">
      <c r="A227" s="22"/>
      <c r="B227" s="51" t="s">
        <v>100</v>
      </c>
      <c r="C227" s="53" t="s">
        <v>23</v>
      </c>
      <c r="D227" s="56">
        <v>206</v>
      </c>
      <c r="E227" s="64">
        <v>109</v>
      </c>
      <c r="F227" s="63">
        <v>418</v>
      </c>
      <c r="G227" s="56">
        <v>418</v>
      </c>
      <c r="H227" s="62">
        <v>450</v>
      </c>
    </row>
    <row r="228" spans="1:8" ht="14.45" customHeight="1">
      <c r="A228" s="22" t="s">
        <v>10</v>
      </c>
      <c r="B228" s="82">
        <v>0.47</v>
      </c>
      <c r="C228" s="53" t="s">
        <v>87</v>
      </c>
      <c r="D228" s="59">
        <f t="shared" ref="D228:G228" si="54">SUM(D225:D227)</f>
        <v>206</v>
      </c>
      <c r="E228" s="59">
        <f t="shared" si="54"/>
        <v>10925</v>
      </c>
      <c r="F228" s="60">
        <f t="shared" si="54"/>
        <v>13330</v>
      </c>
      <c r="G228" s="59">
        <f t="shared" si="54"/>
        <v>13330</v>
      </c>
      <c r="H228" s="59">
        <v>15926</v>
      </c>
    </row>
    <row r="229" spans="1:8" ht="10.9" customHeight="1">
      <c r="A229" s="22"/>
      <c r="B229" s="82"/>
      <c r="C229" s="53"/>
      <c r="D229" s="62"/>
      <c r="E229" s="62"/>
      <c r="F229" s="62"/>
      <c r="G229" s="62"/>
      <c r="H229" s="62"/>
    </row>
    <row r="230" spans="1:8" ht="13.9" customHeight="1">
      <c r="A230" s="22"/>
      <c r="B230" s="82">
        <v>0.48</v>
      </c>
      <c r="C230" s="53" t="s">
        <v>89</v>
      </c>
      <c r="D230" s="33"/>
      <c r="E230" s="33"/>
      <c r="F230" s="33"/>
      <c r="G230" s="33"/>
      <c r="H230" s="33"/>
    </row>
    <row r="231" spans="1:8" ht="13.9" customHeight="1">
      <c r="A231" s="22"/>
      <c r="B231" s="51" t="s">
        <v>101</v>
      </c>
      <c r="C231" s="53" t="s">
        <v>18</v>
      </c>
      <c r="D231" s="171">
        <v>1152</v>
      </c>
      <c r="E231" s="173">
        <v>37829</v>
      </c>
      <c r="F231" s="172">
        <v>42185</v>
      </c>
      <c r="G231" s="171">
        <v>42185</v>
      </c>
      <c r="H231" s="52">
        <v>39216</v>
      </c>
    </row>
    <row r="232" spans="1:8" ht="13.9" customHeight="1">
      <c r="A232" s="22"/>
      <c r="B232" s="51" t="s">
        <v>102</v>
      </c>
      <c r="C232" s="53" t="s">
        <v>21</v>
      </c>
      <c r="D232" s="36">
        <v>0</v>
      </c>
      <c r="E232" s="64">
        <v>120</v>
      </c>
      <c r="F232" s="63">
        <v>120</v>
      </c>
      <c r="G232" s="56">
        <v>120</v>
      </c>
      <c r="H232" s="62">
        <v>120</v>
      </c>
    </row>
    <row r="233" spans="1:8" ht="13.9" customHeight="1">
      <c r="A233" s="22"/>
      <c r="B233" s="51" t="s">
        <v>103</v>
      </c>
      <c r="C233" s="53" t="s">
        <v>23</v>
      </c>
      <c r="D233" s="56">
        <v>300</v>
      </c>
      <c r="E233" s="64">
        <v>501</v>
      </c>
      <c r="F233" s="56">
        <v>801</v>
      </c>
      <c r="G233" s="56">
        <v>801</v>
      </c>
      <c r="H233" s="62">
        <v>830</v>
      </c>
    </row>
    <row r="234" spans="1:8" ht="13.9" customHeight="1">
      <c r="A234" s="22" t="s">
        <v>10</v>
      </c>
      <c r="B234" s="82">
        <v>0.48</v>
      </c>
      <c r="C234" s="53" t="s">
        <v>89</v>
      </c>
      <c r="D234" s="59">
        <f t="shared" ref="D234:G234" si="55">SUM(D231:D233)</f>
        <v>1452</v>
      </c>
      <c r="E234" s="59">
        <f t="shared" si="55"/>
        <v>38450</v>
      </c>
      <c r="F234" s="60">
        <f t="shared" si="55"/>
        <v>43106</v>
      </c>
      <c r="G234" s="59">
        <f t="shared" si="55"/>
        <v>43106</v>
      </c>
      <c r="H234" s="59">
        <v>40166</v>
      </c>
    </row>
    <row r="235" spans="1:8" ht="13.9" customHeight="1">
      <c r="A235" s="22" t="s">
        <v>10</v>
      </c>
      <c r="B235" s="68">
        <v>3.101</v>
      </c>
      <c r="C235" s="24" t="s">
        <v>150</v>
      </c>
      <c r="D235" s="59">
        <f t="shared" ref="D235:G235" si="56">D234+D228+D222+D216</f>
        <v>11342</v>
      </c>
      <c r="E235" s="59">
        <f t="shared" si="56"/>
        <v>134740</v>
      </c>
      <c r="F235" s="60">
        <f t="shared" si="56"/>
        <v>171314</v>
      </c>
      <c r="G235" s="59">
        <f t="shared" si="56"/>
        <v>171314</v>
      </c>
      <c r="H235" s="59">
        <v>162635</v>
      </c>
    </row>
    <row r="236" spans="1:8">
      <c r="A236" s="22"/>
      <c r="B236" s="45"/>
      <c r="C236" s="24"/>
      <c r="D236" s="62"/>
      <c r="E236" s="62"/>
      <c r="F236" s="62"/>
      <c r="G236" s="62"/>
      <c r="H236" s="62"/>
    </row>
    <row r="237" spans="1:8" ht="13.9" customHeight="1">
      <c r="A237" s="22"/>
      <c r="B237" s="68">
        <v>3.1030000000000002</v>
      </c>
      <c r="C237" s="24" t="s">
        <v>201</v>
      </c>
      <c r="D237" s="38"/>
      <c r="E237" s="38"/>
      <c r="F237" s="38"/>
      <c r="G237" s="38"/>
      <c r="H237" s="38"/>
    </row>
    <row r="238" spans="1:8" ht="13.9" customHeight="1">
      <c r="A238" s="22"/>
      <c r="B238" s="82">
        <v>0.45</v>
      </c>
      <c r="C238" s="53" t="s">
        <v>83</v>
      </c>
      <c r="D238" s="38"/>
      <c r="E238" s="38"/>
      <c r="F238" s="38"/>
      <c r="G238" s="38"/>
      <c r="H238" s="38"/>
    </row>
    <row r="239" spans="1:8" ht="13.9" customHeight="1">
      <c r="A239" s="22"/>
      <c r="B239" s="51" t="s">
        <v>92</v>
      </c>
      <c r="C239" s="53" t="s">
        <v>18</v>
      </c>
      <c r="D239" s="37">
        <v>15632</v>
      </c>
      <c r="E239" s="64">
        <v>46100</v>
      </c>
      <c r="F239" s="56">
        <v>79044</v>
      </c>
      <c r="G239" s="37">
        <v>79044</v>
      </c>
      <c r="H239" s="62">
        <v>58234</v>
      </c>
    </row>
    <row r="240" spans="1:8" ht="13.9" customHeight="1">
      <c r="A240" s="22"/>
      <c r="B240" s="51" t="s">
        <v>93</v>
      </c>
      <c r="C240" s="53" t="s">
        <v>21</v>
      </c>
      <c r="D240" s="36">
        <v>0</v>
      </c>
      <c r="E240" s="64">
        <v>117</v>
      </c>
      <c r="F240" s="63">
        <v>120</v>
      </c>
      <c r="G240" s="56">
        <v>120</v>
      </c>
      <c r="H240" s="62">
        <v>120</v>
      </c>
    </row>
    <row r="241" spans="1:8" ht="13.9" customHeight="1">
      <c r="A241" s="22"/>
      <c r="B241" s="51" t="s">
        <v>94</v>
      </c>
      <c r="C241" s="53" t="s">
        <v>23</v>
      </c>
      <c r="D241" s="40">
        <v>0</v>
      </c>
      <c r="E241" s="67">
        <v>277</v>
      </c>
      <c r="F241" s="66">
        <v>275</v>
      </c>
      <c r="G241" s="71">
        <v>275</v>
      </c>
      <c r="H241" s="72">
        <v>300</v>
      </c>
    </row>
    <row r="242" spans="1:8" ht="13.9" customHeight="1">
      <c r="A242" s="22" t="s">
        <v>10</v>
      </c>
      <c r="B242" s="82">
        <v>0.45</v>
      </c>
      <c r="C242" s="53" t="s">
        <v>83</v>
      </c>
      <c r="D242" s="67">
        <f t="shared" ref="D242:G242" si="57">SUM(D239:D241)</f>
        <v>15632</v>
      </c>
      <c r="E242" s="67">
        <f t="shared" si="57"/>
        <v>46494</v>
      </c>
      <c r="F242" s="66">
        <f t="shared" si="57"/>
        <v>79439</v>
      </c>
      <c r="G242" s="67">
        <f t="shared" si="57"/>
        <v>79439</v>
      </c>
      <c r="H242" s="67">
        <v>58654</v>
      </c>
    </row>
    <row r="243" spans="1:8" ht="10.9" customHeight="1">
      <c r="A243" s="22"/>
      <c r="B243" s="82"/>
      <c r="C243" s="53"/>
      <c r="D243" s="64"/>
      <c r="E243" s="64"/>
      <c r="F243" s="63"/>
      <c r="G243" s="64"/>
      <c r="H243" s="64"/>
    </row>
    <row r="244" spans="1:8" ht="13.9" customHeight="1">
      <c r="A244" s="22"/>
      <c r="B244" s="82">
        <v>0.46</v>
      </c>
      <c r="C244" s="53" t="s">
        <v>85</v>
      </c>
      <c r="D244" s="83"/>
      <c r="E244" s="83"/>
      <c r="F244" s="83"/>
      <c r="G244" s="83"/>
      <c r="H244" s="83"/>
    </row>
    <row r="245" spans="1:8" ht="13.9" customHeight="1">
      <c r="A245" s="22"/>
      <c r="B245" s="51" t="s">
        <v>95</v>
      </c>
      <c r="C245" s="53" t="s">
        <v>18</v>
      </c>
      <c r="D245" s="175">
        <v>20004</v>
      </c>
      <c r="E245" s="173">
        <v>25150</v>
      </c>
      <c r="F245" s="172">
        <v>47540</v>
      </c>
      <c r="G245" s="171">
        <v>47540</v>
      </c>
      <c r="H245" s="52">
        <v>52260</v>
      </c>
    </row>
    <row r="246" spans="1:8" ht="13.9" customHeight="1">
      <c r="A246" s="22"/>
      <c r="B246" s="51" t="s">
        <v>96</v>
      </c>
      <c r="C246" s="53" t="s">
        <v>21</v>
      </c>
      <c r="D246" s="36">
        <v>0</v>
      </c>
      <c r="E246" s="173">
        <v>152</v>
      </c>
      <c r="F246" s="63">
        <v>162</v>
      </c>
      <c r="G246" s="56">
        <v>162</v>
      </c>
      <c r="H246" s="52">
        <v>162</v>
      </c>
    </row>
    <row r="247" spans="1:8" ht="13.9" customHeight="1">
      <c r="A247" s="22"/>
      <c r="B247" s="51" t="s">
        <v>97</v>
      </c>
      <c r="C247" s="53" t="s">
        <v>23</v>
      </c>
      <c r="D247" s="32">
        <v>0</v>
      </c>
      <c r="E247" s="173">
        <v>488</v>
      </c>
      <c r="F247" s="63">
        <v>823</v>
      </c>
      <c r="G247" s="172">
        <v>823</v>
      </c>
      <c r="H247" s="52">
        <v>1185</v>
      </c>
    </row>
    <row r="248" spans="1:8" ht="13.9" customHeight="1">
      <c r="A248" s="22" t="s">
        <v>10</v>
      </c>
      <c r="B248" s="82">
        <v>0.46</v>
      </c>
      <c r="C248" s="53" t="s">
        <v>85</v>
      </c>
      <c r="D248" s="59">
        <f t="shared" ref="D248:G248" si="58">SUM(D245:D247)</f>
        <v>20004</v>
      </c>
      <c r="E248" s="59">
        <f t="shared" si="58"/>
        <v>25790</v>
      </c>
      <c r="F248" s="60">
        <f t="shared" si="58"/>
        <v>48525</v>
      </c>
      <c r="G248" s="59">
        <f t="shared" si="58"/>
        <v>48525</v>
      </c>
      <c r="H248" s="59">
        <v>53607</v>
      </c>
    </row>
    <row r="249" spans="1:8" ht="10.9" customHeight="1">
      <c r="A249" s="22"/>
      <c r="B249" s="23"/>
      <c r="C249" s="53"/>
      <c r="D249" s="84"/>
      <c r="E249" s="84"/>
      <c r="F249" s="84"/>
      <c r="G249" s="84"/>
      <c r="H249" s="84"/>
    </row>
    <row r="250" spans="1:8" ht="13.9" customHeight="1">
      <c r="A250" s="22"/>
      <c r="B250" s="82">
        <v>0.47</v>
      </c>
      <c r="C250" s="53" t="s">
        <v>87</v>
      </c>
      <c r="D250" s="38"/>
      <c r="E250" s="38"/>
      <c r="F250" s="38"/>
      <c r="G250" s="38"/>
      <c r="H250" s="38"/>
    </row>
    <row r="251" spans="1:8" ht="13.9" customHeight="1">
      <c r="A251" s="22"/>
      <c r="B251" s="51" t="s">
        <v>98</v>
      </c>
      <c r="C251" s="53" t="s">
        <v>18</v>
      </c>
      <c r="D251" s="69">
        <v>0</v>
      </c>
      <c r="E251" s="64">
        <v>29421</v>
      </c>
      <c r="F251" s="63">
        <v>40984</v>
      </c>
      <c r="G251" s="63">
        <v>40984</v>
      </c>
      <c r="H251" s="62">
        <v>30309</v>
      </c>
    </row>
    <row r="252" spans="1:8" ht="13.9" customHeight="1">
      <c r="A252" s="22"/>
      <c r="B252" s="51" t="s">
        <v>99</v>
      </c>
      <c r="C252" s="53" t="s">
        <v>21</v>
      </c>
      <c r="D252" s="69">
        <v>0</v>
      </c>
      <c r="E252" s="64">
        <v>59</v>
      </c>
      <c r="F252" s="63">
        <v>62</v>
      </c>
      <c r="G252" s="63">
        <v>62</v>
      </c>
      <c r="H252" s="62">
        <v>62</v>
      </c>
    </row>
    <row r="253" spans="1:8" ht="13.9" customHeight="1">
      <c r="A253" s="22"/>
      <c r="B253" s="51" t="s">
        <v>100</v>
      </c>
      <c r="C253" s="53" t="s">
        <v>23</v>
      </c>
      <c r="D253" s="69">
        <v>0</v>
      </c>
      <c r="E253" s="64">
        <v>100</v>
      </c>
      <c r="F253" s="63">
        <v>112</v>
      </c>
      <c r="G253" s="63">
        <v>112</v>
      </c>
      <c r="H253" s="62">
        <v>150</v>
      </c>
    </row>
    <row r="254" spans="1:8" ht="13.9" customHeight="1">
      <c r="A254" s="65" t="s">
        <v>10</v>
      </c>
      <c r="B254" s="128">
        <v>0.47</v>
      </c>
      <c r="C254" s="73" t="s">
        <v>87</v>
      </c>
      <c r="D254" s="43">
        <f t="shared" ref="D254:G254" si="59">SUM(D251:D253)</f>
        <v>0</v>
      </c>
      <c r="E254" s="60">
        <f t="shared" si="59"/>
        <v>29580</v>
      </c>
      <c r="F254" s="60">
        <f t="shared" si="59"/>
        <v>41158</v>
      </c>
      <c r="G254" s="60">
        <f t="shared" si="59"/>
        <v>41158</v>
      </c>
      <c r="H254" s="60">
        <v>30521</v>
      </c>
    </row>
    <row r="255" spans="1:8" ht="13.15" hidden="1" customHeight="1">
      <c r="A255" s="22"/>
      <c r="B255" s="23"/>
      <c r="C255" s="53"/>
      <c r="D255" s="62"/>
      <c r="E255" s="62"/>
      <c r="F255" s="62"/>
      <c r="G255" s="62"/>
      <c r="H255" s="62"/>
    </row>
    <row r="256" spans="1:8" ht="14.1" customHeight="1">
      <c r="A256" s="22"/>
      <c r="B256" s="82">
        <v>0.48</v>
      </c>
      <c r="C256" s="53" t="s">
        <v>89</v>
      </c>
      <c r="D256" s="33"/>
      <c r="E256" s="33"/>
      <c r="F256" s="33"/>
      <c r="G256" s="33"/>
      <c r="H256" s="33"/>
    </row>
    <row r="257" spans="1:8" ht="14.1" customHeight="1">
      <c r="A257" s="22"/>
      <c r="B257" s="51" t="s">
        <v>101</v>
      </c>
      <c r="C257" s="53" t="s">
        <v>18</v>
      </c>
      <c r="D257" s="171">
        <v>18223</v>
      </c>
      <c r="E257" s="173">
        <v>30458</v>
      </c>
      <c r="F257" s="172">
        <v>53585</v>
      </c>
      <c r="G257" s="171">
        <v>53585</v>
      </c>
      <c r="H257" s="52">
        <v>53182</v>
      </c>
    </row>
    <row r="258" spans="1:8" ht="14.1" customHeight="1">
      <c r="A258" s="22"/>
      <c r="B258" s="51" t="s">
        <v>102</v>
      </c>
      <c r="C258" s="53" t="s">
        <v>21</v>
      </c>
      <c r="D258" s="36">
        <v>0</v>
      </c>
      <c r="E258" s="173">
        <v>120</v>
      </c>
      <c r="F258" s="63">
        <v>120</v>
      </c>
      <c r="G258" s="56">
        <v>120</v>
      </c>
      <c r="H258" s="52">
        <v>120</v>
      </c>
    </row>
    <row r="259" spans="1:8" ht="14.1" customHeight="1">
      <c r="A259" s="22"/>
      <c r="B259" s="51" t="s">
        <v>103</v>
      </c>
      <c r="C259" s="53" t="s">
        <v>23</v>
      </c>
      <c r="D259" s="36">
        <v>0</v>
      </c>
      <c r="E259" s="64">
        <v>1059</v>
      </c>
      <c r="F259" s="63">
        <v>1052</v>
      </c>
      <c r="G259" s="56">
        <v>1052</v>
      </c>
      <c r="H259" s="62">
        <v>2254</v>
      </c>
    </row>
    <row r="260" spans="1:8" ht="14.1" customHeight="1">
      <c r="A260" s="22" t="s">
        <v>10</v>
      </c>
      <c r="B260" s="82">
        <v>0.48</v>
      </c>
      <c r="C260" s="53" t="s">
        <v>89</v>
      </c>
      <c r="D260" s="59">
        <f t="shared" ref="D260:G260" si="60">SUM(D257:D259)</f>
        <v>18223</v>
      </c>
      <c r="E260" s="59">
        <f t="shared" si="60"/>
        <v>31637</v>
      </c>
      <c r="F260" s="60">
        <f t="shared" si="60"/>
        <v>54757</v>
      </c>
      <c r="G260" s="59">
        <f t="shared" si="60"/>
        <v>54757</v>
      </c>
      <c r="H260" s="59">
        <v>55556</v>
      </c>
    </row>
    <row r="261" spans="1:8" ht="14.1" customHeight="1">
      <c r="A261" s="22" t="s">
        <v>10</v>
      </c>
      <c r="B261" s="68">
        <v>3.1030000000000002</v>
      </c>
      <c r="C261" s="24" t="s">
        <v>151</v>
      </c>
      <c r="D261" s="59">
        <f t="shared" ref="D261:G261" si="61">D260+D254+D248+D242</f>
        <v>53859</v>
      </c>
      <c r="E261" s="59">
        <f t="shared" si="61"/>
        <v>133501</v>
      </c>
      <c r="F261" s="60">
        <f t="shared" si="61"/>
        <v>223879</v>
      </c>
      <c r="G261" s="59">
        <f t="shared" si="61"/>
        <v>223879</v>
      </c>
      <c r="H261" s="59">
        <v>198338</v>
      </c>
    </row>
    <row r="262" spans="1:8">
      <c r="A262" s="22"/>
      <c r="B262" s="85"/>
      <c r="C262" s="24"/>
      <c r="D262" s="62"/>
      <c r="E262" s="62"/>
      <c r="F262" s="62"/>
      <c r="G262" s="62"/>
      <c r="H262" s="62"/>
    </row>
    <row r="263" spans="1:8" ht="14.1" customHeight="1">
      <c r="A263" s="22"/>
      <c r="B263" s="68">
        <v>3.8</v>
      </c>
      <c r="C263" s="24" t="s">
        <v>74</v>
      </c>
      <c r="D263" s="62"/>
      <c r="E263" s="62"/>
      <c r="F263" s="62"/>
      <c r="G263" s="62"/>
      <c r="H263" s="62"/>
    </row>
    <row r="264" spans="1:8" ht="14.1" customHeight="1">
      <c r="A264" s="22"/>
      <c r="B264" s="74" t="s">
        <v>196</v>
      </c>
      <c r="C264" s="53" t="s">
        <v>193</v>
      </c>
      <c r="D264" s="62"/>
      <c r="E264" s="62"/>
      <c r="F264" s="62"/>
      <c r="G264" s="62"/>
      <c r="H264" s="62"/>
    </row>
    <row r="265" spans="1:8" ht="14.1" customHeight="1">
      <c r="A265" s="22"/>
      <c r="B265" s="74" t="s">
        <v>197</v>
      </c>
      <c r="C265" s="53" t="s">
        <v>194</v>
      </c>
      <c r="D265" s="62"/>
      <c r="E265" s="62"/>
      <c r="F265" s="62"/>
      <c r="G265" s="62"/>
      <c r="H265" s="62"/>
    </row>
    <row r="266" spans="1:8" ht="14.1" customHeight="1">
      <c r="A266" s="22"/>
      <c r="B266" s="77" t="s">
        <v>198</v>
      </c>
      <c r="C266" s="53" t="s">
        <v>195</v>
      </c>
      <c r="D266" s="66">
        <v>30000</v>
      </c>
      <c r="E266" s="75">
        <v>0</v>
      </c>
      <c r="F266" s="66">
        <v>50000</v>
      </c>
      <c r="G266" s="67">
        <v>60000</v>
      </c>
      <c r="H266" s="66">
        <v>40000</v>
      </c>
    </row>
    <row r="267" spans="1:8" ht="14.1" customHeight="1">
      <c r="A267" s="22" t="s">
        <v>10</v>
      </c>
      <c r="B267" s="74" t="s">
        <v>196</v>
      </c>
      <c r="C267" s="53" t="s">
        <v>193</v>
      </c>
      <c r="D267" s="66">
        <f t="shared" ref="D267:G267" si="62">SUM(D266:D266)</f>
        <v>30000</v>
      </c>
      <c r="E267" s="75">
        <f t="shared" si="62"/>
        <v>0</v>
      </c>
      <c r="F267" s="66">
        <f t="shared" si="62"/>
        <v>50000</v>
      </c>
      <c r="G267" s="66">
        <f t="shared" si="62"/>
        <v>60000</v>
      </c>
      <c r="H267" s="66">
        <v>40000</v>
      </c>
    </row>
    <row r="268" spans="1:8" ht="14.1" customHeight="1">
      <c r="A268" s="22" t="s">
        <v>10</v>
      </c>
      <c r="B268" s="68">
        <v>3.8</v>
      </c>
      <c r="C268" s="24" t="s">
        <v>74</v>
      </c>
      <c r="D268" s="60">
        <f t="shared" ref="D268:G268" si="63">D266</f>
        <v>30000</v>
      </c>
      <c r="E268" s="43">
        <f t="shared" si="63"/>
        <v>0</v>
      </c>
      <c r="F268" s="60">
        <f t="shared" si="63"/>
        <v>50000</v>
      </c>
      <c r="G268" s="60">
        <f t="shared" si="63"/>
        <v>60000</v>
      </c>
      <c r="H268" s="60">
        <v>40000</v>
      </c>
    </row>
    <row r="269" spans="1:8" ht="14.1" customHeight="1">
      <c r="A269" s="22" t="s">
        <v>10</v>
      </c>
      <c r="B269" s="47">
        <v>3</v>
      </c>
      <c r="C269" s="53" t="s">
        <v>190</v>
      </c>
      <c r="D269" s="60">
        <f t="shared" ref="D269:G269" si="64">D261+D235+D268</f>
        <v>95201</v>
      </c>
      <c r="E269" s="60">
        <f t="shared" si="64"/>
        <v>268241</v>
      </c>
      <c r="F269" s="60">
        <f t="shared" si="64"/>
        <v>445193</v>
      </c>
      <c r="G269" s="60">
        <f t="shared" si="64"/>
        <v>455193</v>
      </c>
      <c r="H269" s="60">
        <v>400973</v>
      </c>
    </row>
    <row r="270" spans="1:8" ht="8.4499999999999993" customHeight="1">
      <c r="A270" s="22"/>
      <c r="B270" s="47"/>
      <c r="C270" s="53"/>
      <c r="D270" s="62"/>
      <c r="E270" s="62"/>
      <c r="F270" s="62"/>
      <c r="G270" s="62"/>
      <c r="H270" s="62"/>
    </row>
    <row r="271" spans="1:8" ht="13.15" customHeight="1">
      <c r="A271" s="22"/>
      <c r="B271" s="47">
        <v>5</v>
      </c>
      <c r="C271" s="53" t="s">
        <v>231</v>
      </c>
      <c r="D271" s="38"/>
      <c r="E271" s="38"/>
      <c r="F271" s="38"/>
      <c r="G271" s="38"/>
      <c r="H271" s="38"/>
    </row>
    <row r="272" spans="1:8" ht="13.15" customHeight="1">
      <c r="A272" s="22"/>
      <c r="B272" s="68">
        <v>5.1050000000000004</v>
      </c>
      <c r="C272" s="24" t="s">
        <v>104</v>
      </c>
      <c r="D272" s="38"/>
      <c r="E272" s="38"/>
      <c r="F272" s="38"/>
      <c r="G272" s="38"/>
      <c r="H272" s="38"/>
    </row>
    <row r="273" spans="1:8" ht="14.65" customHeight="1">
      <c r="A273" s="22"/>
      <c r="B273" s="86">
        <v>65</v>
      </c>
      <c r="C273" s="53" t="s">
        <v>105</v>
      </c>
      <c r="D273" s="38"/>
      <c r="E273" s="38"/>
      <c r="F273" s="38"/>
      <c r="G273" s="38"/>
      <c r="H273" s="38"/>
    </row>
    <row r="274" spans="1:8" ht="14.65" customHeight="1">
      <c r="A274" s="22"/>
      <c r="B274" s="51" t="s">
        <v>106</v>
      </c>
      <c r="C274" s="53" t="s">
        <v>247</v>
      </c>
      <c r="D274" s="75">
        <v>0</v>
      </c>
      <c r="E274" s="75">
        <v>0</v>
      </c>
      <c r="F274" s="66">
        <v>2501</v>
      </c>
      <c r="G274" s="67">
        <v>24101</v>
      </c>
      <c r="H274" s="66">
        <v>2501</v>
      </c>
    </row>
    <row r="275" spans="1:8" ht="14.65" customHeight="1">
      <c r="A275" s="22" t="s">
        <v>10</v>
      </c>
      <c r="B275" s="87">
        <v>65</v>
      </c>
      <c r="C275" s="53" t="s">
        <v>105</v>
      </c>
      <c r="D275" s="75">
        <f t="shared" ref="D275:G275" si="65">D274</f>
        <v>0</v>
      </c>
      <c r="E275" s="75">
        <f t="shared" si="65"/>
        <v>0</v>
      </c>
      <c r="F275" s="66">
        <f t="shared" si="65"/>
        <v>2501</v>
      </c>
      <c r="G275" s="66">
        <f t="shared" si="65"/>
        <v>24101</v>
      </c>
      <c r="H275" s="66">
        <v>2501</v>
      </c>
    </row>
    <row r="276" spans="1:8">
      <c r="A276" s="22"/>
      <c r="B276" s="87"/>
      <c r="C276" s="53"/>
      <c r="D276" s="62"/>
      <c r="E276" s="62"/>
      <c r="F276" s="62"/>
      <c r="G276" s="62"/>
      <c r="H276" s="62"/>
    </row>
    <row r="277" spans="1:8" ht="14.65" customHeight="1">
      <c r="A277" s="22"/>
      <c r="B277" s="87">
        <v>71</v>
      </c>
      <c r="C277" s="53" t="s">
        <v>160</v>
      </c>
      <c r="D277" s="62"/>
      <c r="E277" s="62"/>
      <c r="F277" s="62"/>
      <c r="G277" s="62"/>
      <c r="H277" s="62"/>
    </row>
    <row r="278" spans="1:8" ht="14.65" customHeight="1">
      <c r="A278" s="22"/>
      <c r="B278" s="87" t="s">
        <v>126</v>
      </c>
      <c r="C278" s="53" t="s">
        <v>18</v>
      </c>
      <c r="D278" s="64">
        <v>3588</v>
      </c>
      <c r="E278" s="64">
        <v>6608</v>
      </c>
      <c r="F278" s="63">
        <v>10985</v>
      </c>
      <c r="G278" s="64">
        <v>10985</v>
      </c>
      <c r="H278" s="62">
        <v>8716</v>
      </c>
    </row>
    <row r="279" spans="1:8" ht="14.65" customHeight="1">
      <c r="A279" s="22" t="s">
        <v>10</v>
      </c>
      <c r="B279" s="87">
        <v>71</v>
      </c>
      <c r="C279" s="53" t="s">
        <v>160</v>
      </c>
      <c r="D279" s="59">
        <f t="shared" ref="D279:G279" si="66">SUM(D278:D278)</f>
        <v>3588</v>
      </c>
      <c r="E279" s="59">
        <f t="shared" si="66"/>
        <v>6608</v>
      </c>
      <c r="F279" s="60">
        <f t="shared" si="66"/>
        <v>10985</v>
      </c>
      <c r="G279" s="59">
        <f t="shared" si="66"/>
        <v>10985</v>
      </c>
      <c r="H279" s="59">
        <v>8716</v>
      </c>
    </row>
    <row r="280" spans="1:8" ht="14.65" customHeight="1">
      <c r="A280" s="22" t="s">
        <v>10</v>
      </c>
      <c r="B280" s="68">
        <v>5.1050000000000004</v>
      </c>
      <c r="C280" s="24" t="s">
        <v>104</v>
      </c>
      <c r="D280" s="72">
        <f t="shared" ref="D280:G280" si="67">D275+D279</f>
        <v>3588</v>
      </c>
      <c r="E280" s="72">
        <f t="shared" si="67"/>
        <v>6608</v>
      </c>
      <c r="F280" s="72">
        <f t="shared" si="67"/>
        <v>13486</v>
      </c>
      <c r="G280" s="72">
        <f t="shared" si="67"/>
        <v>35086</v>
      </c>
      <c r="H280" s="72">
        <v>11217</v>
      </c>
    </row>
    <row r="281" spans="1:8" ht="14.65" customHeight="1">
      <c r="A281" s="22" t="s">
        <v>10</v>
      </c>
      <c r="B281" s="47">
        <v>5</v>
      </c>
      <c r="C281" s="53" t="s">
        <v>202</v>
      </c>
      <c r="D281" s="72">
        <f t="shared" ref="D281:G281" si="68">D280</f>
        <v>3588</v>
      </c>
      <c r="E281" s="72">
        <f t="shared" si="68"/>
        <v>6608</v>
      </c>
      <c r="F281" s="72">
        <f t="shared" si="68"/>
        <v>13486</v>
      </c>
      <c r="G281" s="72">
        <f t="shared" si="68"/>
        <v>35086</v>
      </c>
      <c r="H281" s="72">
        <v>11217</v>
      </c>
    </row>
    <row r="282" spans="1:8" ht="9.6" customHeight="1">
      <c r="A282" s="22"/>
      <c r="B282" s="47"/>
      <c r="C282" s="53"/>
      <c r="D282" s="62"/>
      <c r="E282" s="62"/>
      <c r="F282" s="62"/>
      <c r="G282" s="62"/>
      <c r="H282" s="62"/>
    </row>
    <row r="283" spans="1:8" ht="14.65" customHeight="1">
      <c r="A283" s="22"/>
      <c r="B283" s="47">
        <v>6</v>
      </c>
      <c r="C283" s="53" t="s">
        <v>192</v>
      </c>
      <c r="D283" s="33"/>
      <c r="E283" s="33"/>
      <c r="F283" s="33"/>
      <c r="G283" s="33"/>
      <c r="H283" s="33"/>
    </row>
    <row r="284" spans="1:8" ht="14.65" customHeight="1">
      <c r="A284" s="22"/>
      <c r="B284" s="68">
        <v>6.101</v>
      </c>
      <c r="C284" s="24" t="s">
        <v>107</v>
      </c>
      <c r="D284" s="33"/>
      <c r="E284" s="33"/>
      <c r="F284" s="33"/>
      <c r="G284" s="33"/>
      <c r="H284" s="33"/>
    </row>
    <row r="285" spans="1:8" ht="14.65" customHeight="1">
      <c r="A285" s="22"/>
      <c r="B285" s="79">
        <v>15</v>
      </c>
      <c r="C285" s="80" t="s">
        <v>251</v>
      </c>
      <c r="D285" s="69"/>
      <c r="E285" s="69"/>
      <c r="F285" s="63"/>
      <c r="G285" s="63"/>
      <c r="H285" s="63"/>
    </row>
    <row r="286" spans="1:8" ht="14.65" customHeight="1">
      <c r="A286" s="22"/>
      <c r="B286" s="23" t="s">
        <v>253</v>
      </c>
      <c r="C286" s="53" t="s">
        <v>290</v>
      </c>
      <c r="D286" s="63">
        <v>226862</v>
      </c>
      <c r="E286" s="69">
        <v>0</v>
      </c>
      <c r="F286" s="63">
        <v>272386</v>
      </c>
      <c r="G286" s="63">
        <v>272386</v>
      </c>
      <c r="H286" s="63">
        <v>299600</v>
      </c>
    </row>
    <row r="287" spans="1:8">
      <c r="A287" s="22"/>
      <c r="B287" s="23" t="s">
        <v>288</v>
      </c>
      <c r="C287" s="53" t="s">
        <v>291</v>
      </c>
      <c r="D287" s="69">
        <v>0</v>
      </c>
      <c r="E287" s="69">
        <v>0</v>
      </c>
      <c r="F287" s="63">
        <v>10300</v>
      </c>
      <c r="G287" s="63">
        <v>10300</v>
      </c>
      <c r="H287" s="69">
        <v>0</v>
      </c>
    </row>
    <row r="288" spans="1:8" ht="9" customHeight="1">
      <c r="A288" s="22"/>
      <c r="B288" s="23"/>
      <c r="C288" s="53"/>
      <c r="D288" s="69"/>
      <c r="E288" s="69"/>
      <c r="F288" s="69"/>
      <c r="G288" s="69"/>
      <c r="H288" s="63"/>
    </row>
    <row r="289" spans="1:8" ht="25.5">
      <c r="A289" s="22"/>
      <c r="B289" s="23">
        <v>81</v>
      </c>
      <c r="C289" s="53" t="s">
        <v>335</v>
      </c>
      <c r="D289" s="52"/>
      <c r="E289" s="52"/>
      <c r="F289" s="52"/>
      <c r="G289" s="52"/>
      <c r="H289" s="52"/>
    </row>
    <row r="290" spans="1:8" ht="14.1" customHeight="1">
      <c r="A290" s="65"/>
      <c r="B290" s="122" t="s">
        <v>252</v>
      </c>
      <c r="C290" s="73" t="s">
        <v>18</v>
      </c>
      <c r="D290" s="66">
        <v>1586</v>
      </c>
      <c r="E290" s="75">
        <v>0</v>
      </c>
      <c r="F290" s="66">
        <v>1400</v>
      </c>
      <c r="G290" s="66">
        <v>1400</v>
      </c>
      <c r="H290" s="66">
        <v>1015</v>
      </c>
    </row>
    <row r="291" spans="1:8" ht="25.5">
      <c r="A291" s="22" t="s">
        <v>10</v>
      </c>
      <c r="B291" s="23">
        <v>81</v>
      </c>
      <c r="C291" s="53" t="s">
        <v>335</v>
      </c>
      <c r="D291" s="66">
        <f t="shared" ref="D291:G291" si="69">SUM(D289:D290)</f>
        <v>1586</v>
      </c>
      <c r="E291" s="75">
        <f t="shared" si="69"/>
        <v>0</v>
      </c>
      <c r="F291" s="66">
        <f t="shared" si="69"/>
        <v>1400</v>
      </c>
      <c r="G291" s="66">
        <f t="shared" si="69"/>
        <v>1400</v>
      </c>
      <c r="H291" s="66">
        <v>1015</v>
      </c>
    </row>
    <row r="292" spans="1:8" ht="15.6" customHeight="1">
      <c r="A292" s="22" t="s">
        <v>10</v>
      </c>
      <c r="B292" s="88">
        <v>15</v>
      </c>
      <c r="C292" s="98" t="s">
        <v>251</v>
      </c>
      <c r="D292" s="60">
        <f t="shared" ref="D292:G292" si="70">SUM(D286:D286)+D291+D287</f>
        <v>228448</v>
      </c>
      <c r="E292" s="43">
        <f t="shared" si="70"/>
        <v>0</v>
      </c>
      <c r="F292" s="60">
        <f t="shared" si="70"/>
        <v>284086</v>
      </c>
      <c r="G292" s="60">
        <f t="shared" si="70"/>
        <v>284086</v>
      </c>
      <c r="H292" s="60">
        <v>300615</v>
      </c>
    </row>
    <row r="293" spans="1:8" ht="10.15" customHeight="1">
      <c r="A293" s="22"/>
      <c r="B293" s="88"/>
      <c r="C293" s="89"/>
      <c r="D293" s="69"/>
      <c r="E293" s="69"/>
      <c r="F293" s="69"/>
      <c r="G293" s="69"/>
      <c r="H293" s="63"/>
    </row>
    <row r="294" spans="1:8">
      <c r="A294" s="22"/>
      <c r="B294" s="23">
        <v>66</v>
      </c>
      <c r="C294" s="53" t="s">
        <v>155</v>
      </c>
      <c r="D294" s="38"/>
      <c r="E294" s="38"/>
      <c r="F294" s="38"/>
      <c r="G294" s="38"/>
      <c r="H294" s="38"/>
    </row>
    <row r="295" spans="1:8" ht="14.45" customHeight="1">
      <c r="A295" s="22"/>
      <c r="B295" s="23">
        <v>44</v>
      </c>
      <c r="C295" s="53" t="s">
        <v>80</v>
      </c>
      <c r="D295" s="38"/>
      <c r="E295" s="38"/>
      <c r="F295" s="38"/>
      <c r="G295" s="38"/>
      <c r="H295" s="38"/>
    </row>
    <row r="296" spans="1:8" ht="14.45" customHeight="1">
      <c r="A296" s="22"/>
      <c r="B296" s="51" t="s">
        <v>108</v>
      </c>
      <c r="C296" s="53" t="s">
        <v>18</v>
      </c>
      <c r="D296" s="41">
        <v>8600</v>
      </c>
      <c r="E296" s="66">
        <v>2311</v>
      </c>
      <c r="F296" s="71">
        <v>11277</v>
      </c>
      <c r="G296" s="41">
        <v>11277</v>
      </c>
      <c r="H296" s="72">
        <v>13497</v>
      </c>
    </row>
    <row r="297" spans="1:8" ht="14.45" customHeight="1">
      <c r="A297" s="22" t="s">
        <v>10</v>
      </c>
      <c r="B297" s="23">
        <v>44</v>
      </c>
      <c r="C297" s="53" t="s">
        <v>80</v>
      </c>
      <c r="D297" s="59">
        <f t="shared" ref="D297:G297" si="71">SUM(D296:D296)</f>
        <v>8600</v>
      </c>
      <c r="E297" s="59">
        <f t="shared" si="71"/>
        <v>2311</v>
      </c>
      <c r="F297" s="60">
        <f t="shared" si="71"/>
        <v>11277</v>
      </c>
      <c r="G297" s="59">
        <f t="shared" si="71"/>
        <v>11277</v>
      </c>
      <c r="H297" s="59">
        <v>13497</v>
      </c>
    </row>
    <row r="298" spans="1:8" ht="10.15" customHeight="1">
      <c r="A298" s="22"/>
      <c r="B298" s="51"/>
      <c r="C298" s="53"/>
      <c r="D298" s="52"/>
      <c r="E298" s="52"/>
      <c r="F298" s="33"/>
      <c r="G298" s="33"/>
      <c r="H298" s="52"/>
    </row>
    <row r="299" spans="1:8" ht="14.45" customHeight="1">
      <c r="A299" s="22"/>
      <c r="B299" s="23">
        <v>45</v>
      </c>
      <c r="C299" s="53" t="s">
        <v>83</v>
      </c>
      <c r="D299" s="52"/>
      <c r="E299" s="62"/>
      <c r="F299" s="33"/>
      <c r="G299" s="33"/>
      <c r="H299" s="62"/>
    </row>
    <row r="300" spans="1:8" ht="14.45" customHeight="1">
      <c r="A300" s="22"/>
      <c r="B300" s="51" t="s">
        <v>110</v>
      </c>
      <c r="C300" s="53" t="s">
        <v>18</v>
      </c>
      <c r="D300" s="173">
        <v>7214</v>
      </c>
      <c r="E300" s="54">
        <v>0</v>
      </c>
      <c r="F300" s="172">
        <v>11153</v>
      </c>
      <c r="G300" s="55">
        <v>11153</v>
      </c>
      <c r="H300" s="63">
        <v>7537</v>
      </c>
    </row>
    <row r="301" spans="1:8" ht="14.45" customHeight="1">
      <c r="A301" s="22" t="s">
        <v>10</v>
      </c>
      <c r="B301" s="23">
        <v>45</v>
      </c>
      <c r="C301" s="53" t="s">
        <v>83</v>
      </c>
      <c r="D301" s="176">
        <f t="shared" ref="D301:G301" si="72">SUM(D300:D300)</f>
        <v>7214</v>
      </c>
      <c r="E301" s="43">
        <f t="shared" si="72"/>
        <v>0</v>
      </c>
      <c r="F301" s="176">
        <f t="shared" si="72"/>
        <v>11153</v>
      </c>
      <c r="G301" s="176">
        <f t="shared" si="72"/>
        <v>11153</v>
      </c>
      <c r="H301" s="57">
        <v>7537</v>
      </c>
    </row>
    <row r="302" spans="1:8" ht="10.15" customHeight="1">
      <c r="A302" s="22"/>
      <c r="B302" s="23"/>
      <c r="C302" s="53"/>
      <c r="D302" s="62"/>
      <c r="E302" s="62"/>
      <c r="F302" s="38"/>
      <c r="G302" s="62"/>
      <c r="H302" s="62"/>
    </row>
    <row r="303" spans="1:8" ht="14.1" customHeight="1">
      <c r="A303" s="22"/>
      <c r="B303" s="23">
        <v>46</v>
      </c>
      <c r="C303" s="53" t="s">
        <v>85</v>
      </c>
      <c r="D303" s="62"/>
      <c r="E303" s="62"/>
      <c r="F303" s="38"/>
      <c r="G303" s="62"/>
      <c r="H303" s="62"/>
    </row>
    <row r="304" spans="1:8" ht="14.1" customHeight="1">
      <c r="A304" s="22"/>
      <c r="B304" s="51" t="s">
        <v>111</v>
      </c>
      <c r="C304" s="53" t="s">
        <v>18</v>
      </c>
      <c r="D304" s="67">
        <v>1306</v>
      </c>
      <c r="E304" s="75">
        <v>0</v>
      </c>
      <c r="F304" s="71">
        <v>1545</v>
      </c>
      <c r="G304" s="66">
        <v>1545</v>
      </c>
      <c r="H304" s="66">
        <v>1632</v>
      </c>
    </row>
    <row r="305" spans="1:8" ht="14.1" customHeight="1">
      <c r="A305" s="22" t="s">
        <v>10</v>
      </c>
      <c r="B305" s="23">
        <v>46</v>
      </c>
      <c r="C305" s="53" t="s">
        <v>85</v>
      </c>
      <c r="D305" s="71">
        <f t="shared" ref="D305:G305" si="73">SUM(D304:D304)</f>
        <v>1306</v>
      </c>
      <c r="E305" s="40">
        <f t="shared" si="73"/>
        <v>0</v>
      </c>
      <c r="F305" s="71">
        <f t="shared" si="73"/>
        <v>1545</v>
      </c>
      <c r="G305" s="71">
        <f t="shared" si="73"/>
        <v>1545</v>
      </c>
      <c r="H305" s="71">
        <v>1632</v>
      </c>
    </row>
    <row r="306" spans="1:8" ht="10.15" customHeight="1">
      <c r="A306" s="22"/>
      <c r="B306" s="51"/>
      <c r="C306" s="53"/>
      <c r="D306" s="52"/>
      <c r="E306" s="52"/>
      <c r="F306" s="33"/>
      <c r="G306" s="52"/>
      <c r="H306" s="52"/>
    </row>
    <row r="307" spans="1:8" ht="14.1" customHeight="1">
      <c r="A307" s="22"/>
      <c r="B307" s="23">
        <v>47</v>
      </c>
      <c r="C307" s="53" t="s">
        <v>87</v>
      </c>
      <c r="D307" s="62"/>
      <c r="E307" s="62"/>
      <c r="F307" s="38"/>
      <c r="G307" s="62"/>
      <c r="H307" s="62"/>
    </row>
    <row r="308" spans="1:8" ht="14.1" customHeight="1">
      <c r="A308" s="22"/>
      <c r="B308" s="51" t="s">
        <v>112</v>
      </c>
      <c r="C308" s="53" t="s">
        <v>18</v>
      </c>
      <c r="D308" s="54">
        <v>0</v>
      </c>
      <c r="E308" s="54">
        <v>0</v>
      </c>
      <c r="F308" s="172">
        <v>1</v>
      </c>
      <c r="G308" s="55">
        <v>1</v>
      </c>
      <c r="H308" s="54">
        <v>0</v>
      </c>
    </row>
    <row r="309" spans="1:8" ht="14.1" customHeight="1">
      <c r="A309" s="22" t="s">
        <v>10</v>
      </c>
      <c r="B309" s="23">
        <v>47</v>
      </c>
      <c r="C309" s="53" t="s">
        <v>87</v>
      </c>
      <c r="D309" s="34">
        <f t="shared" ref="D309:G309" si="74">SUM(D308:D308)</f>
        <v>0</v>
      </c>
      <c r="E309" s="34">
        <f t="shared" si="74"/>
        <v>0</v>
      </c>
      <c r="F309" s="57">
        <f t="shared" si="74"/>
        <v>1</v>
      </c>
      <c r="G309" s="57">
        <f t="shared" si="74"/>
        <v>1</v>
      </c>
      <c r="H309" s="34">
        <v>0</v>
      </c>
    </row>
    <row r="310" spans="1:8" ht="10.15" customHeight="1">
      <c r="A310" s="22"/>
      <c r="B310" s="51"/>
      <c r="C310" s="53"/>
      <c r="D310" s="52"/>
      <c r="E310" s="62"/>
      <c r="F310" s="38"/>
      <c r="G310" s="62"/>
      <c r="H310" s="62"/>
    </row>
    <row r="311" spans="1:8" ht="14.1" customHeight="1">
      <c r="A311" s="22"/>
      <c r="B311" s="23">
        <v>48</v>
      </c>
      <c r="C311" s="53" t="s">
        <v>89</v>
      </c>
      <c r="D311" s="62"/>
      <c r="E311" s="62"/>
      <c r="F311" s="38"/>
      <c r="G311" s="62"/>
      <c r="H311" s="62"/>
    </row>
    <row r="312" spans="1:8" ht="14.1" customHeight="1">
      <c r="A312" s="22"/>
      <c r="B312" s="51" t="s">
        <v>113</v>
      </c>
      <c r="C312" s="53" t="s">
        <v>18</v>
      </c>
      <c r="D312" s="67">
        <v>3162</v>
      </c>
      <c r="E312" s="75">
        <v>0</v>
      </c>
      <c r="F312" s="71">
        <v>991</v>
      </c>
      <c r="G312" s="66">
        <v>991</v>
      </c>
      <c r="H312" s="66">
        <v>1070</v>
      </c>
    </row>
    <row r="313" spans="1:8" ht="14.1" customHeight="1">
      <c r="A313" s="22" t="s">
        <v>10</v>
      </c>
      <c r="B313" s="23">
        <v>48</v>
      </c>
      <c r="C313" s="53" t="s">
        <v>89</v>
      </c>
      <c r="D313" s="71">
        <f t="shared" ref="D313:G313" si="75">SUM(D312:D312)</f>
        <v>3162</v>
      </c>
      <c r="E313" s="40">
        <f t="shared" si="75"/>
        <v>0</v>
      </c>
      <c r="F313" s="71">
        <f t="shared" si="75"/>
        <v>991</v>
      </c>
      <c r="G313" s="71">
        <f t="shared" si="75"/>
        <v>991</v>
      </c>
      <c r="H313" s="71">
        <v>1070</v>
      </c>
    </row>
    <row r="314" spans="1:8">
      <c r="A314" s="22" t="s">
        <v>10</v>
      </c>
      <c r="B314" s="23">
        <v>66</v>
      </c>
      <c r="C314" s="53" t="s">
        <v>155</v>
      </c>
      <c r="D314" s="59">
        <f t="shared" ref="D314:G314" si="76">D313+D309+D305+D297+D301</f>
        <v>20282</v>
      </c>
      <c r="E314" s="59">
        <f t="shared" si="76"/>
        <v>2311</v>
      </c>
      <c r="F314" s="60">
        <f t="shared" si="76"/>
        <v>24967</v>
      </c>
      <c r="G314" s="59">
        <f t="shared" si="76"/>
        <v>24967</v>
      </c>
      <c r="H314" s="59">
        <v>23736</v>
      </c>
    </row>
    <row r="315" spans="1:8" ht="8.4499999999999993" customHeight="1">
      <c r="A315" s="22"/>
      <c r="B315" s="23"/>
      <c r="C315" s="53"/>
      <c r="D315" s="62"/>
      <c r="E315" s="62"/>
      <c r="F315" s="62"/>
      <c r="G315" s="62"/>
      <c r="H315" s="62"/>
    </row>
    <row r="316" spans="1:8">
      <c r="A316" s="22"/>
      <c r="B316" s="23">
        <v>67</v>
      </c>
      <c r="C316" s="53" t="s">
        <v>296</v>
      </c>
      <c r="D316" s="33"/>
      <c r="E316" s="33"/>
      <c r="F316" s="33"/>
      <c r="G316" s="33"/>
      <c r="H316" s="33"/>
    </row>
    <row r="317" spans="1:8" ht="14.1" customHeight="1">
      <c r="A317" s="22"/>
      <c r="B317" s="23">
        <v>44</v>
      </c>
      <c r="C317" s="53" t="s">
        <v>80</v>
      </c>
      <c r="D317" s="38"/>
      <c r="E317" s="38"/>
      <c r="F317" s="38"/>
      <c r="G317" s="38"/>
      <c r="H317" s="38"/>
    </row>
    <row r="318" spans="1:8" ht="14.1" customHeight="1">
      <c r="A318" s="22"/>
      <c r="B318" s="51" t="s">
        <v>114</v>
      </c>
      <c r="C318" s="53" t="s">
        <v>18</v>
      </c>
      <c r="D318" s="37">
        <v>7347</v>
      </c>
      <c r="E318" s="69">
        <v>0</v>
      </c>
      <c r="F318" s="56">
        <v>7880</v>
      </c>
      <c r="G318" s="63">
        <v>7880</v>
      </c>
      <c r="H318" s="63">
        <v>8383</v>
      </c>
    </row>
    <row r="319" spans="1:8" ht="14.1" customHeight="1">
      <c r="A319" s="22" t="s">
        <v>10</v>
      </c>
      <c r="B319" s="23">
        <v>44</v>
      </c>
      <c r="C319" s="53" t="s">
        <v>80</v>
      </c>
      <c r="D319" s="60">
        <f t="shared" ref="D319:G319" si="77">SUM(D318:D318)</f>
        <v>7347</v>
      </c>
      <c r="E319" s="43">
        <f t="shared" si="77"/>
        <v>0</v>
      </c>
      <c r="F319" s="60">
        <f t="shared" si="77"/>
        <v>7880</v>
      </c>
      <c r="G319" s="60">
        <f t="shared" si="77"/>
        <v>7880</v>
      </c>
      <c r="H319" s="60">
        <v>8383</v>
      </c>
    </row>
    <row r="320" spans="1:8" ht="10.15" customHeight="1">
      <c r="A320" s="22"/>
      <c r="B320" s="23"/>
      <c r="C320" s="53"/>
      <c r="D320" s="62"/>
      <c r="E320" s="62"/>
      <c r="F320" s="62"/>
      <c r="G320" s="62"/>
      <c r="H320" s="62"/>
    </row>
    <row r="321" spans="1:8" ht="13.5" customHeight="1">
      <c r="A321" s="22"/>
      <c r="B321" s="23">
        <v>46</v>
      </c>
      <c r="C321" s="53" t="s">
        <v>85</v>
      </c>
      <c r="D321" s="62"/>
      <c r="E321" s="62"/>
      <c r="F321" s="62"/>
      <c r="G321" s="62"/>
      <c r="H321" s="62"/>
    </row>
    <row r="322" spans="1:8" ht="13.5" customHeight="1">
      <c r="A322" s="22"/>
      <c r="B322" s="51" t="s">
        <v>115</v>
      </c>
      <c r="C322" s="53" t="s">
        <v>18</v>
      </c>
      <c r="D322" s="67">
        <v>3453</v>
      </c>
      <c r="E322" s="75">
        <v>0</v>
      </c>
      <c r="F322" s="66">
        <v>2423</v>
      </c>
      <c r="G322" s="66">
        <v>2423</v>
      </c>
      <c r="H322" s="66">
        <v>2573</v>
      </c>
    </row>
    <row r="323" spans="1:8" ht="13.5" customHeight="1">
      <c r="A323" s="22" t="s">
        <v>10</v>
      </c>
      <c r="B323" s="23">
        <v>46</v>
      </c>
      <c r="C323" s="53" t="s">
        <v>85</v>
      </c>
      <c r="D323" s="66">
        <f t="shared" ref="D323:G323" si="78">SUM(D322:D322)</f>
        <v>3453</v>
      </c>
      <c r="E323" s="75">
        <f t="shared" si="78"/>
        <v>0</v>
      </c>
      <c r="F323" s="66">
        <f t="shared" si="78"/>
        <v>2423</v>
      </c>
      <c r="G323" s="66">
        <f t="shared" si="78"/>
        <v>2423</v>
      </c>
      <c r="H323" s="66">
        <v>2573</v>
      </c>
    </row>
    <row r="324" spans="1:8" ht="10.9" customHeight="1">
      <c r="A324" s="22"/>
      <c r="B324" s="51"/>
      <c r="C324" s="53"/>
      <c r="D324" s="52"/>
      <c r="E324" s="62"/>
      <c r="F324" s="52"/>
      <c r="G324" s="62"/>
      <c r="H324" s="52"/>
    </row>
    <row r="325" spans="1:8" ht="13.5" customHeight="1">
      <c r="A325" s="22"/>
      <c r="B325" s="23">
        <v>47</v>
      </c>
      <c r="C325" s="53" t="s">
        <v>87</v>
      </c>
      <c r="D325" s="62"/>
      <c r="E325" s="62"/>
      <c r="F325" s="62"/>
      <c r="G325" s="62"/>
      <c r="H325" s="62"/>
    </row>
    <row r="326" spans="1:8" ht="13.5" customHeight="1">
      <c r="A326" s="22"/>
      <c r="B326" s="51" t="s">
        <v>116</v>
      </c>
      <c r="C326" s="53" t="s">
        <v>18</v>
      </c>
      <c r="D326" s="64">
        <v>1036</v>
      </c>
      <c r="E326" s="69">
        <v>0</v>
      </c>
      <c r="F326" s="63">
        <v>1157</v>
      </c>
      <c r="G326" s="63">
        <v>1157</v>
      </c>
      <c r="H326" s="63">
        <v>1390</v>
      </c>
    </row>
    <row r="327" spans="1:8" ht="13.5" customHeight="1">
      <c r="A327" s="65" t="s">
        <v>10</v>
      </c>
      <c r="B327" s="76">
        <v>47</v>
      </c>
      <c r="C327" s="73" t="s">
        <v>87</v>
      </c>
      <c r="D327" s="60">
        <f t="shared" ref="D327:G327" si="79">SUM(D326:D326)</f>
        <v>1036</v>
      </c>
      <c r="E327" s="43">
        <f t="shared" si="79"/>
        <v>0</v>
      </c>
      <c r="F327" s="60">
        <f t="shared" si="79"/>
        <v>1157</v>
      </c>
      <c r="G327" s="60">
        <f t="shared" si="79"/>
        <v>1157</v>
      </c>
      <c r="H327" s="60">
        <v>1390</v>
      </c>
    </row>
    <row r="328" spans="1:8" ht="3" customHeight="1">
      <c r="A328" s="22"/>
      <c r="B328" s="51"/>
      <c r="C328" s="53"/>
      <c r="D328" s="62"/>
      <c r="E328" s="62"/>
      <c r="F328" s="62"/>
      <c r="G328" s="62"/>
      <c r="H328" s="62"/>
    </row>
    <row r="329" spans="1:8" ht="13.5" customHeight="1">
      <c r="A329" s="22"/>
      <c r="B329" s="23">
        <v>48</v>
      </c>
      <c r="C329" s="53" t="s">
        <v>89</v>
      </c>
      <c r="D329" s="62"/>
      <c r="E329" s="62"/>
      <c r="F329" s="62"/>
      <c r="G329" s="62"/>
      <c r="H329" s="62"/>
    </row>
    <row r="330" spans="1:8" ht="13.5" customHeight="1">
      <c r="A330" s="22"/>
      <c r="B330" s="51" t="s">
        <v>117</v>
      </c>
      <c r="C330" s="53" t="s">
        <v>18</v>
      </c>
      <c r="D330" s="67">
        <v>3415</v>
      </c>
      <c r="E330" s="75">
        <v>0</v>
      </c>
      <c r="F330" s="66">
        <v>4033</v>
      </c>
      <c r="G330" s="66">
        <v>4033</v>
      </c>
      <c r="H330" s="66">
        <v>4285</v>
      </c>
    </row>
    <row r="331" spans="1:8" ht="13.5" customHeight="1">
      <c r="A331" s="22" t="s">
        <v>10</v>
      </c>
      <c r="B331" s="23">
        <v>48</v>
      </c>
      <c r="C331" s="53" t="s">
        <v>89</v>
      </c>
      <c r="D331" s="63">
        <f t="shared" ref="D331:G331" si="80">SUM(D330:D330)</f>
        <v>3415</v>
      </c>
      <c r="E331" s="69">
        <f t="shared" si="80"/>
        <v>0</v>
      </c>
      <c r="F331" s="63">
        <f t="shared" si="80"/>
        <v>4033</v>
      </c>
      <c r="G331" s="63">
        <f t="shared" si="80"/>
        <v>4033</v>
      </c>
      <c r="H331" s="63">
        <v>4285</v>
      </c>
    </row>
    <row r="332" spans="1:8">
      <c r="A332" s="22" t="s">
        <v>10</v>
      </c>
      <c r="B332" s="23">
        <v>67</v>
      </c>
      <c r="C332" s="53" t="s">
        <v>296</v>
      </c>
      <c r="D332" s="60">
        <f t="shared" ref="D332:G332" si="81">D331+D327+D323+D319</f>
        <v>15251</v>
      </c>
      <c r="E332" s="43">
        <f t="shared" si="81"/>
        <v>0</v>
      </c>
      <c r="F332" s="60">
        <f t="shared" si="81"/>
        <v>15493</v>
      </c>
      <c r="G332" s="60">
        <f t="shared" si="81"/>
        <v>15493</v>
      </c>
      <c r="H332" s="60">
        <v>16631</v>
      </c>
    </row>
    <row r="333" spans="1:8" ht="10.9" customHeight="1">
      <c r="A333" s="22"/>
      <c r="B333" s="23"/>
      <c r="C333" s="53"/>
      <c r="D333" s="62"/>
      <c r="E333" s="62"/>
      <c r="F333" s="62"/>
      <c r="G333" s="62"/>
      <c r="H333" s="62"/>
    </row>
    <row r="334" spans="1:8" ht="25.5">
      <c r="A334" s="22"/>
      <c r="B334" s="23">
        <v>69</v>
      </c>
      <c r="C334" s="53" t="s">
        <v>276</v>
      </c>
      <c r="D334" s="62"/>
      <c r="E334" s="62"/>
      <c r="F334" s="62"/>
      <c r="G334" s="62"/>
      <c r="H334" s="62"/>
    </row>
    <row r="335" spans="1:8" ht="13.5" customHeight="1">
      <c r="A335" s="22"/>
      <c r="B335" s="51" t="s">
        <v>118</v>
      </c>
      <c r="C335" s="53" t="s">
        <v>18</v>
      </c>
      <c r="D335" s="64">
        <v>8445</v>
      </c>
      <c r="E335" s="64">
        <v>2466</v>
      </c>
      <c r="F335" s="63">
        <v>10346</v>
      </c>
      <c r="G335" s="64">
        <v>10346</v>
      </c>
      <c r="H335" s="62">
        <v>6468</v>
      </c>
    </row>
    <row r="336" spans="1:8" ht="13.5" customHeight="1">
      <c r="A336" s="22"/>
      <c r="B336" s="51" t="s">
        <v>119</v>
      </c>
      <c r="C336" s="53" t="s">
        <v>21</v>
      </c>
      <c r="D336" s="36">
        <v>0</v>
      </c>
      <c r="E336" s="64">
        <v>37</v>
      </c>
      <c r="F336" s="63">
        <v>37</v>
      </c>
      <c r="G336" s="63">
        <v>37</v>
      </c>
      <c r="H336" s="62">
        <v>50</v>
      </c>
    </row>
    <row r="337" spans="1:8" ht="13.5" customHeight="1">
      <c r="A337" s="22"/>
      <c r="B337" s="51" t="s">
        <v>120</v>
      </c>
      <c r="C337" s="53" t="s">
        <v>23</v>
      </c>
      <c r="D337" s="75">
        <v>0</v>
      </c>
      <c r="E337" s="67">
        <v>81</v>
      </c>
      <c r="F337" s="66">
        <v>81</v>
      </c>
      <c r="G337" s="66">
        <v>81</v>
      </c>
      <c r="H337" s="72">
        <v>100</v>
      </c>
    </row>
    <row r="338" spans="1:8" ht="25.5">
      <c r="A338" s="22" t="s">
        <v>10</v>
      </c>
      <c r="B338" s="23">
        <v>69</v>
      </c>
      <c r="C338" s="53" t="s">
        <v>276</v>
      </c>
      <c r="D338" s="67">
        <f t="shared" ref="D338:G338" si="82">SUM(D335:D337)</f>
        <v>8445</v>
      </c>
      <c r="E338" s="67">
        <f t="shared" si="82"/>
        <v>2584</v>
      </c>
      <c r="F338" s="66">
        <f t="shared" si="82"/>
        <v>10464</v>
      </c>
      <c r="G338" s="67">
        <f t="shared" si="82"/>
        <v>10464</v>
      </c>
      <c r="H338" s="67">
        <v>6618</v>
      </c>
    </row>
    <row r="339" spans="1:8" ht="14.45" customHeight="1">
      <c r="A339" s="22" t="s">
        <v>10</v>
      </c>
      <c r="B339" s="68">
        <v>6.101</v>
      </c>
      <c r="C339" s="24" t="s">
        <v>121</v>
      </c>
      <c r="D339" s="90">
        <f t="shared" ref="D339:G339" si="83">D338+D332+D314+D292</f>
        <v>272426</v>
      </c>
      <c r="E339" s="90">
        <f t="shared" si="83"/>
        <v>4895</v>
      </c>
      <c r="F339" s="90">
        <f t="shared" si="83"/>
        <v>335010</v>
      </c>
      <c r="G339" s="90">
        <f t="shared" si="83"/>
        <v>335010</v>
      </c>
      <c r="H339" s="90">
        <v>347600</v>
      </c>
    </row>
    <row r="340" spans="1:8" ht="12" customHeight="1">
      <c r="A340" s="22"/>
      <c r="B340" s="45"/>
      <c r="C340" s="24"/>
      <c r="D340" s="113"/>
      <c r="E340" s="91"/>
      <c r="F340" s="91"/>
      <c r="G340" s="91"/>
      <c r="H340" s="92"/>
    </row>
    <row r="341" spans="1:8" ht="14.45" customHeight="1">
      <c r="A341" s="22"/>
      <c r="B341" s="68">
        <v>6.1020000000000003</v>
      </c>
      <c r="C341" s="24" t="s">
        <v>122</v>
      </c>
      <c r="D341" s="93"/>
      <c r="E341" s="94"/>
      <c r="F341" s="94"/>
      <c r="G341" s="94"/>
      <c r="H341" s="62"/>
    </row>
    <row r="342" spans="1:8" ht="14.45" customHeight="1">
      <c r="A342" s="22"/>
      <c r="B342" s="23">
        <v>70</v>
      </c>
      <c r="C342" s="53" t="s">
        <v>122</v>
      </c>
      <c r="D342" s="94"/>
      <c r="E342" s="95"/>
      <c r="F342" s="95"/>
      <c r="G342" s="95"/>
      <c r="H342" s="38"/>
    </row>
    <row r="343" spans="1:8" ht="14.45" customHeight="1">
      <c r="A343" s="22"/>
      <c r="B343" s="51" t="s">
        <v>123</v>
      </c>
      <c r="C343" s="53" t="s">
        <v>18</v>
      </c>
      <c r="D343" s="71">
        <v>5195</v>
      </c>
      <c r="E343" s="40">
        <v>0</v>
      </c>
      <c r="F343" s="66">
        <v>5459</v>
      </c>
      <c r="G343" s="71">
        <v>5459</v>
      </c>
      <c r="H343" s="66">
        <v>5569</v>
      </c>
    </row>
    <row r="344" spans="1:8" ht="14.45" customHeight="1">
      <c r="A344" s="22" t="s">
        <v>10</v>
      </c>
      <c r="B344" s="23">
        <v>70</v>
      </c>
      <c r="C344" s="53" t="s">
        <v>122</v>
      </c>
      <c r="D344" s="71">
        <f t="shared" ref="D344:G344" si="84">SUM(D343:D343)</f>
        <v>5195</v>
      </c>
      <c r="E344" s="40">
        <f t="shared" si="84"/>
        <v>0</v>
      </c>
      <c r="F344" s="71">
        <f t="shared" si="84"/>
        <v>5459</v>
      </c>
      <c r="G344" s="71">
        <f t="shared" si="84"/>
        <v>5459</v>
      </c>
      <c r="H344" s="71">
        <v>5569</v>
      </c>
    </row>
    <row r="345" spans="1:8" ht="14.25" customHeight="1">
      <c r="A345" s="22" t="s">
        <v>10</v>
      </c>
      <c r="B345" s="68">
        <v>6.1020000000000003</v>
      </c>
      <c r="C345" s="24" t="s">
        <v>122</v>
      </c>
      <c r="D345" s="60">
        <f t="shared" ref="D345:G345" si="85">D344</f>
        <v>5195</v>
      </c>
      <c r="E345" s="43">
        <f t="shared" si="85"/>
        <v>0</v>
      </c>
      <c r="F345" s="60">
        <f t="shared" si="85"/>
        <v>5459</v>
      </c>
      <c r="G345" s="60">
        <f t="shared" si="85"/>
        <v>5459</v>
      </c>
      <c r="H345" s="60">
        <v>5569</v>
      </c>
    </row>
    <row r="346" spans="1:8" ht="12" customHeight="1">
      <c r="A346" s="22"/>
      <c r="B346" s="45"/>
      <c r="C346" s="24"/>
      <c r="D346" s="94"/>
      <c r="E346" s="94"/>
      <c r="F346" s="94"/>
      <c r="G346" s="94"/>
      <c r="H346" s="62"/>
    </row>
    <row r="347" spans="1:8" ht="13.35" customHeight="1">
      <c r="A347" s="22"/>
      <c r="B347" s="68">
        <v>6.1040000000000001</v>
      </c>
      <c r="C347" s="24" t="s">
        <v>124</v>
      </c>
      <c r="D347" s="94"/>
      <c r="E347" s="94"/>
      <c r="F347" s="94"/>
      <c r="G347" s="94"/>
      <c r="H347" s="62"/>
    </row>
    <row r="348" spans="1:8" ht="13.35" customHeight="1">
      <c r="A348" s="22"/>
      <c r="B348" s="23">
        <v>71</v>
      </c>
      <c r="C348" s="53" t="s">
        <v>125</v>
      </c>
      <c r="D348" s="94"/>
      <c r="E348" s="94"/>
      <c r="F348" s="94"/>
      <c r="G348" s="94"/>
      <c r="H348" s="62"/>
    </row>
    <row r="349" spans="1:8" ht="13.35" customHeight="1">
      <c r="A349" s="22"/>
      <c r="B349" s="51" t="s">
        <v>126</v>
      </c>
      <c r="C349" s="53" t="s">
        <v>18</v>
      </c>
      <c r="D349" s="56">
        <v>5779</v>
      </c>
      <c r="E349" s="36">
        <v>0</v>
      </c>
      <c r="F349" s="63">
        <v>6069</v>
      </c>
      <c r="G349" s="56">
        <v>6069</v>
      </c>
      <c r="H349" s="63">
        <v>6496</v>
      </c>
    </row>
    <row r="350" spans="1:8" ht="13.35" customHeight="1">
      <c r="A350" s="22" t="s">
        <v>10</v>
      </c>
      <c r="B350" s="23">
        <v>71</v>
      </c>
      <c r="C350" s="53" t="s">
        <v>125</v>
      </c>
      <c r="D350" s="60">
        <f t="shared" ref="D350:G350" si="86">SUM(D349:D349)</f>
        <v>5779</v>
      </c>
      <c r="E350" s="43">
        <f t="shared" si="86"/>
        <v>0</v>
      </c>
      <c r="F350" s="60">
        <f t="shared" si="86"/>
        <v>6069</v>
      </c>
      <c r="G350" s="60">
        <f t="shared" si="86"/>
        <v>6069</v>
      </c>
      <c r="H350" s="60">
        <v>6496</v>
      </c>
    </row>
    <row r="351" spans="1:8" ht="13.35" customHeight="1">
      <c r="A351" s="22"/>
      <c r="B351" s="23"/>
      <c r="C351" s="53"/>
      <c r="D351" s="132"/>
      <c r="E351" s="133"/>
      <c r="F351" s="132"/>
      <c r="G351" s="63"/>
      <c r="H351" s="63"/>
    </row>
    <row r="352" spans="1:8">
      <c r="A352" s="22"/>
      <c r="B352" s="23">
        <v>72</v>
      </c>
      <c r="C352" s="53" t="s">
        <v>344</v>
      </c>
      <c r="D352" s="63"/>
      <c r="E352" s="69"/>
      <c r="F352" s="63"/>
      <c r="G352" s="63"/>
      <c r="H352" s="63"/>
    </row>
    <row r="353" spans="1:8">
      <c r="A353" s="22"/>
      <c r="B353" s="23">
        <v>60</v>
      </c>
      <c r="C353" s="53" t="s">
        <v>305</v>
      </c>
      <c r="D353" s="63"/>
      <c r="E353" s="69"/>
      <c r="F353" s="63"/>
      <c r="G353" s="63"/>
      <c r="H353" s="63"/>
    </row>
    <row r="354" spans="1:8" ht="13.35" customHeight="1">
      <c r="A354" s="22"/>
      <c r="B354" s="23" t="s">
        <v>292</v>
      </c>
      <c r="C354" s="53" t="s">
        <v>25</v>
      </c>
      <c r="D354" s="75">
        <v>0</v>
      </c>
      <c r="E354" s="75">
        <v>0</v>
      </c>
      <c r="F354" s="66">
        <v>500</v>
      </c>
      <c r="G354" s="66">
        <v>500</v>
      </c>
      <c r="H354" s="75">
        <v>0</v>
      </c>
    </row>
    <row r="355" spans="1:8">
      <c r="A355" s="22" t="s">
        <v>10</v>
      </c>
      <c r="B355" s="68">
        <v>6.1040000000000001</v>
      </c>
      <c r="C355" s="24" t="s">
        <v>124</v>
      </c>
      <c r="D355" s="60">
        <f t="shared" ref="D355:G355" si="87">D350+D354</f>
        <v>5779</v>
      </c>
      <c r="E355" s="43">
        <f t="shared" si="87"/>
        <v>0</v>
      </c>
      <c r="F355" s="60">
        <f t="shared" si="87"/>
        <v>6569</v>
      </c>
      <c r="G355" s="60">
        <f t="shared" si="87"/>
        <v>6569</v>
      </c>
      <c r="H355" s="60">
        <v>6496</v>
      </c>
    </row>
    <row r="356" spans="1:8">
      <c r="A356" s="22"/>
      <c r="B356" s="68"/>
      <c r="C356" s="24"/>
      <c r="D356" s="62"/>
      <c r="E356" s="62"/>
      <c r="F356" s="62"/>
      <c r="G356" s="62"/>
      <c r="H356" s="62"/>
    </row>
    <row r="357" spans="1:8" ht="29.45" customHeight="1">
      <c r="A357" s="22"/>
      <c r="B357" s="68">
        <v>6.1070000000000002</v>
      </c>
      <c r="C357" s="24" t="s">
        <v>293</v>
      </c>
      <c r="D357" s="62"/>
      <c r="E357" s="62"/>
      <c r="F357" s="62"/>
      <c r="G357" s="62"/>
      <c r="H357" s="62"/>
    </row>
    <row r="358" spans="1:8" ht="27.95" customHeight="1">
      <c r="A358" s="22"/>
      <c r="B358" s="96">
        <v>17</v>
      </c>
      <c r="C358" s="53" t="s">
        <v>249</v>
      </c>
      <c r="D358" s="63"/>
      <c r="E358" s="63"/>
      <c r="F358" s="63"/>
      <c r="G358" s="63"/>
      <c r="H358" s="63"/>
    </row>
    <row r="359" spans="1:8">
      <c r="A359" s="22"/>
      <c r="B359" s="51" t="s">
        <v>272</v>
      </c>
      <c r="C359" s="53" t="s">
        <v>289</v>
      </c>
      <c r="D359" s="63">
        <v>950</v>
      </c>
      <c r="E359" s="69">
        <v>0</v>
      </c>
      <c r="F359" s="69">
        <v>0</v>
      </c>
      <c r="G359" s="69">
        <v>0</v>
      </c>
      <c r="H359" s="69">
        <v>0</v>
      </c>
    </row>
    <row r="360" spans="1:8" s="177" customFormat="1">
      <c r="A360" s="65"/>
      <c r="B360" s="122" t="s">
        <v>281</v>
      </c>
      <c r="C360" s="73" t="s">
        <v>297</v>
      </c>
      <c r="D360" s="66">
        <v>1655</v>
      </c>
      <c r="E360" s="75">
        <v>0</v>
      </c>
      <c r="F360" s="66">
        <v>2650</v>
      </c>
      <c r="G360" s="66">
        <v>2650</v>
      </c>
      <c r="H360" s="66">
        <v>2000</v>
      </c>
    </row>
    <row r="361" spans="1:8">
      <c r="A361" s="22"/>
      <c r="B361" s="51" t="s">
        <v>284</v>
      </c>
      <c r="C361" s="53" t="s">
        <v>298</v>
      </c>
      <c r="D361" s="63">
        <v>38747</v>
      </c>
      <c r="E361" s="69">
        <v>0</v>
      </c>
      <c r="F361" s="69">
        <v>0</v>
      </c>
      <c r="G361" s="69">
        <v>0</v>
      </c>
      <c r="H361" s="63">
        <v>53112</v>
      </c>
    </row>
    <row r="362" spans="1:8" ht="27.95" customHeight="1">
      <c r="A362" s="22" t="s">
        <v>10</v>
      </c>
      <c r="B362" s="96">
        <v>17</v>
      </c>
      <c r="C362" s="53" t="s">
        <v>249</v>
      </c>
      <c r="D362" s="60">
        <f t="shared" ref="D362:G362" si="88">SUM(D359:D361)</f>
        <v>41352</v>
      </c>
      <c r="E362" s="43">
        <f t="shared" si="88"/>
        <v>0</v>
      </c>
      <c r="F362" s="60">
        <f t="shared" si="88"/>
        <v>2650</v>
      </c>
      <c r="G362" s="60">
        <f t="shared" si="88"/>
        <v>2650</v>
      </c>
      <c r="H362" s="60">
        <v>55112</v>
      </c>
    </row>
    <row r="363" spans="1:8" ht="27.6" customHeight="1">
      <c r="A363" s="22" t="s">
        <v>10</v>
      </c>
      <c r="B363" s="68">
        <v>6.1070000000000002</v>
      </c>
      <c r="C363" s="24" t="s">
        <v>293</v>
      </c>
      <c r="D363" s="66">
        <f t="shared" ref="D363:G363" si="89">D362</f>
        <v>41352</v>
      </c>
      <c r="E363" s="75">
        <f t="shared" si="89"/>
        <v>0</v>
      </c>
      <c r="F363" s="66">
        <f t="shared" si="89"/>
        <v>2650</v>
      </c>
      <c r="G363" s="66">
        <f t="shared" si="89"/>
        <v>2650</v>
      </c>
      <c r="H363" s="66">
        <v>55112</v>
      </c>
    </row>
    <row r="364" spans="1:8">
      <c r="A364" s="22"/>
      <c r="B364" s="68"/>
      <c r="C364" s="24"/>
      <c r="D364" s="62"/>
      <c r="E364" s="62"/>
      <c r="F364" s="62"/>
      <c r="G364" s="62"/>
      <c r="H364" s="62"/>
    </row>
    <row r="365" spans="1:8">
      <c r="A365" s="22"/>
      <c r="B365" s="68">
        <v>6.1120000000000001</v>
      </c>
      <c r="C365" s="24" t="s">
        <v>127</v>
      </c>
      <c r="D365" s="33"/>
      <c r="E365" s="33"/>
      <c r="F365" s="33"/>
      <c r="G365" s="33"/>
      <c r="H365" s="33"/>
    </row>
    <row r="366" spans="1:8">
      <c r="A366" s="22"/>
      <c r="B366" s="23">
        <v>72</v>
      </c>
      <c r="C366" s="53" t="s">
        <v>128</v>
      </c>
      <c r="D366" s="33"/>
      <c r="E366" s="33"/>
      <c r="F366" s="33"/>
      <c r="G366" s="33"/>
      <c r="H366" s="33"/>
    </row>
    <row r="367" spans="1:8">
      <c r="A367" s="22"/>
      <c r="B367" s="23">
        <v>44</v>
      </c>
      <c r="C367" s="53" t="s">
        <v>80</v>
      </c>
      <c r="D367" s="33"/>
      <c r="E367" s="33"/>
      <c r="F367" s="33"/>
      <c r="G367" s="33"/>
      <c r="H367" s="33"/>
    </row>
    <row r="368" spans="1:8">
      <c r="A368" s="22"/>
      <c r="B368" s="51" t="s">
        <v>129</v>
      </c>
      <c r="C368" s="53" t="s">
        <v>18</v>
      </c>
      <c r="D368" s="37">
        <v>2122</v>
      </c>
      <c r="E368" s="64">
        <v>5929</v>
      </c>
      <c r="F368" s="56">
        <v>7707</v>
      </c>
      <c r="G368" s="37">
        <v>7707</v>
      </c>
      <c r="H368" s="62">
        <v>7723</v>
      </c>
    </row>
    <row r="369" spans="1:8">
      <c r="A369" s="22"/>
      <c r="B369" s="51" t="s">
        <v>130</v>
      </c>
      <c r="C369" s="53" t="s">
        <v>21</v>
      </c>
      <c r="D369" s="36">
        <v>0</v>
      </c>
      <c r="E369" s="64">
        <v>57</v>
      </c>
      <c r="F369" s="56">
        <v>61</v>
      </c>
      <c r="G369" s="56">
        <v>61</v>
      </c>
      <c r="H369" s="62">
        <v>80</v>
      </c>
    </row>
    <row r="370" spans="1:8">
      <c r="A370" s="22"/>
      <c r="B370" s="51" t="s">
        <v>131</v>
      </c>
      <c r="C370" s="53" t="s">
        <v>23</v>
      </c>
      <c r="D370" s="36">
        <v>0</v>
      </c>
      <c r="E370" s="64">
        <v>331</v>
      </c>
      <c r="F370" s="56">
        <v>331</v>
      </c>
      <c r="G370" s="56">
        <v>331</v>
      </c>
      <c r="H370" s="62">
        <v>331</v>
      </c>
    </row>
    <row r="371" spans="1:8">
      <c r="A371" s="22"/>
      <c r="B371" s="51" t="s">
        <v>132</v>
      </c>
      <c r="C371" s="53" t="s">
        <v>77</v>
      </c>
      <c r="D371" s="36">
        <v>0</v>
      </c>
      <c r="E371" s="56">
        <v>20</v>
      </c>
      <c r="F371" s="56">
        <v>20</v>
      </c>
      <c r="G371" s="56">
        <v>20</v>
      </c>
      <c r="H371" s="62">
        <v>50</v>
      </c>
    </row>
    <row r="372" spans="1:8">
      <c r="A372" s="22"/>
      <c r="B372" s="51" t="s">
        <v>133</v>
      </c>
      <c r="C372" s="53" t="s">
        <v>27</v>
      </c>
      <c r="D372" s="36">
        <v>0</v>
      </c>
      <c r="E372" s="63">
        <v>77</v>
      </c>
      <c r="F372" s="56">
        <v>82</v>
      </c>
      <c r="G372" s="56">
        <v>82</v>
      </c>
      <c r="H372" s="62">
        <v>100</v>
      </c>
    </row>
    <row r="373" spans="1:8" ht="14.45" customHeight="1">
      <c r="A373" s="22"/>
      <c r="B373" s="51" t="s">
        <v>134</v>
      </c>
      <c r="C373" s="53" t="s">
        <v>109</v>
      </c>
      <c r="D373" s="36">
        <v>0</v>
      </c>
      <c r="E373" s="64">
        <v>50</v>
      </c>
      <c r="F373" s="56">
        <v>50</v>
      </c>
      <c r="G373" s="63">
        <v>50</v>
      </c>
      <c r="H373" s="62">
        <v>80</v>
      </c>
    </row>
    <row r="374" spans="1:8" ht="14.45" customHeight="1">
      <c r="A374" s="22" t="s">
        <v>10</v>
      </c>
      <c r="B374" s="23">
        <v>44</v>
      </c>
      <c r="C374" s="53" t="s">
        <v>80</v>
      </c>
      <c r="D374" s="59">
        <f t="shared" ref="D374:G374" si="90">SUM(D368:D373)</f>
        <v>2122</v>
      </c>
      <c r="E374" s="59">
        <f t="shared" si="90"/>
        <v>6464</v>
      </c>
      <c r="F374" s="60">
        <f t="shared" si="90"/>
        <v>8251</v>
      </c>
      <c r="G374" s="59">
        <f t="shared" si="90"/>
        <v>8251</v>
      </c>
      <c r="H374" s="59">
        <v>8364</v>
      </c>
    </row>
    <row r="375" spans="1:8">
      <c r="A375" s="22"/>
      <c r="B375" s="51"/>
      <c r="C375" s="53"/>
      <c r="D375" s="38"/>
      <c r="E375" s="52"/>
      <c r="F375" s="52"/>
      <c r="G375" s="52"/>
      <c r="H375" s="52"/>
    </row>
    <row r="376" spans="1:8" ht="14.45" customHeight="1">
      <c r="A376" s="22"/>
      <c r="B376" s="23">
        <v>45</v>
      </c>
      <c r="C376" s="53" t="s">
        <v>83</v>
      </c>
      <c r="D376" s="38"/>
      <c r="E376" s="62"/>
      <c r="F376" s="62"/>
      <c r="G376" s="62"/>
      <c r="H376" s="62"/>
    </row>
    <row r="377" spans="1:8" ht="14.45" customHeight="1">
      <c r="A377" s="22"/>
      <c r="B377" s="51" t="s">
        <v>135</v>
      </c>
      <c r="C377" s="53" t="s">
        <v>18</v>
      </c>
      <c r="D377" s="37">
        <v>2915</v>
      </c>
      <c r="E377" s="69">
        <v>0</v>
      </c>
      <c r="F377" s="63">
        <v>3940</v>
      </c>
      <c r="G377" s="63">
        <v>3940</v>
      </c>
      <c r="H377" s="63">
        <v>2839</v>
      </c>
    </row>
    <row r="378" spans="1:8" ht="14.45" customHeight="1">
      <c r="A378" s="22" t="s">
        <v>10</v>
      </c>
      <c r="B378" s="23">
        <v>45</v>
      </c>
      <c r="C378" s="53" t="s">
        <v>83</v>
      </c>
      <c r="D378" s="57">
        <f t="shared" ref="D378:G378" si="91">SUM(D377:D377)</f>
        <v>2915</v>
      </c>
      <c r="E378" s="34">
        <f t="shared" si="91"/>
        <v>0</v>
      </c>
      <c r="F378" s="57">
        <f t="shared" si="91"/>
        <v>3940</v>
      </c>
      <c r="G378" s="57">
        <f t="shared" si="91"/>
        <v>3940</v>
      </c>
      <c r="H378" s="57">
        <v>2839</v>
      </c>
    </row>
    <row r="379" spans="1:8">
      <c r="A379" s="22"/>
      <c r="B379" s="51"/>
      <c r="C379" s="53"/>
      <c r="D379" s="38"/>
      <c r="E379" s="52"/>
      <c r="F379" s="52"/>
      <c r="G379" s="52"/>
      <c r="H379" s="52"/>
    </row>
    <row r="380" spans="1:8" ht="14.45" customHeight="1">
      <c r="A380" s="22"/>
      <c r="B380" s="74">
        <v>46</v>
      </c>
      <c r="C380" s="53" t="s">
        <v>85</v>
      </c>
      <c r="D380" s="38"/>
      <c r="E380" s="62"/>
      <c r="F380" s="62"/>
      <c r="G380" s="62"/>
      <c r="H380" s="62"/>
    </row>
    <row r="381" spans="1:8" ht="14.45" customHeight="1">
      <c r="A381" s="22"/>
      <c r="B381" s="51" t="s">
        <v>136</v>
      </c>
      <c r="C381" s="53" t="s">
        <v>18</v>
      </c>
      <c r="D381" s="37">
        <v>2067</v>
      </c>
      <c r="E381" s="69">
        <v>0</v>
      </c>
      <c r="F381" s="63">
        <v>774</v>
      </c>
      <c r="G381" s="63">
        <v>774</v>
      </c>
      <c r="H381" s="63">
        <v>596</v>
      </c>
    </row>
    <row r="382" spans="1:8" ht="14.45" customHeight="1">
      <c r="A382" s="22"/>
      <c r="B382" s="51" t="s">
        <v>166</v>
      </c>
      <c r="C382" s="53" t="s">
        <v>23</v>
      </c>
      <c r="D382" s="36">
        <v>0</v>
      </c>
      <c r="E382" s="54">
        <v>0</v>
      </c>
      <c r="F382" s="54">
        <v>0</v>
      </c>
      <c r="G382" s="54">
        <v>0</v>
      </c>
      <c r="H382" s="54">
        <v>0</v>
      </c>
    </row>
    <row r="383" spans="1:8" ht="14.45" customHeight="1">
      <c r="A383" s="22" t="s">
        <v>10</v>
      </c>
      <c r="B383" s="74">
        <v>46</v>
      </c>
      <c r="C383" s="53" t="s">
        <v>85</v>
      </c>
      <c r="D383" s="57">
        <f t="shared" ref="D383:G383" si="92">SUM(D381:D382)</f>
        <v>2067</v>
      </c>
      <c r="E383" s="34">
        <f t="shared" si="92"/>
        <v>0</v>
      </c>
      <c r="F383" s="57">
        <f t="shared" si="92"/>
        <v>774</v>
      </c>
      <c r="G383" s="57">
        <f t="shared" si="92"/>
        <v>774</v>
      </c>
      <c r="H383" s="57">
        <v>596</v>
      </c>
    </row>
    <row r="384" spans="1:8">
      <c r="A384" s="22"/>
      <c r="B384" s="51"/>
      <c r="C384" s="53"/>
      <c r="D384" s="38"/>
      <c r="E384" s="52"/>
      <c r="F384" s="52"/>
      <c r="G384" s="52"/>
      <c r="H384" s="52"/>
    </row>
    <row r="385" spans="1:8" ht="14.45" customHeight="1">
      <c r="A385" s="22"/>
      <c r="B385" s="74">
        <v>47</v>
      </c>
      <c r="C385" s="53" t="s">
        <v>87</v>
      </c>
      <c r="D385" s="38"/>
      <c r="E385" s="52"/>
      <c r="F385" s="52"/>
      <c r="G385" s="52"/>
      <c r="H385" s="52"/>
    </row>
    <row r="386" spans="1:8" ht="14.45" customHeight="1">
      <c r="A386" s="22"/>
      <c r="B386" s="51" t="s">
        <v>137</v>
      </c>
      <c r="C386" s="53" t="s">
        <v>18</v>
      </c>
      <c r="D386" s="37">
        <v>2118</v>
      </c>
      <c r="E386" s="69">
        <v>0</v>
      </c>
      <c r="F386" s="63">
        <v>2882</v>
      </c>
      <c r="G386" s="63">
        <v>2882</v>
      </c>
      <c r="H386" s="63">
        <v>3043</v>
      </c>
    </row>
    <row r="387" spans="1:8" ht="14.45" customHeight="1">
      <c r="A387" s="22" t="s">
        <v>10</v>
      </c>
      <c r="B387" s="74">
        <v>47</v>
      </c>
      <c r="C387" s="53" t="s">
        <v>87</v>
      </c>
      <c r="D387" s="57">
        <f t="shared" ref="D387:G387" si="93">SUM(D386:D386)</f>
        <v>2118</v>
      </c>
      <c r="E387" s="34">
        <f t="shared" si="93"/>
        <v>0</v>
      </c>
      <c r="F387" s="57">
        <f t="shared" si="93"/>
        <v>2882</v>
      </c>
      <c r="G387" s="57">
        <f t="shared" si="93"/>
        <v>2882</v>
      </c>
      <c r="H387" s="57">
        <v>3043</v>
      </c>
    </row>
    <row r="388" spans="1:8">
      <c r="A388" s="22"/>
      <c r="B388" s="51"/>
      <c r="C388" s="53"/>
      <c r="D388" s="38"/>
      <c r="E388" s="38"/>
      <c r="F388" s="52"/>
      <c r="G388" s="52"/>
      <c r="H388" s="52"/>
    </row>
    <row r="389" spans="1:8" ht="14.45" customHeight="1">
      <c r="A389" s="22"/>
      <c r="B389" s="74">
        <v>48</v>
      </c>
      <c r="C389" s="53" t="s">
        <v>89</v>
      </c>
      <c r="D389" s="38"/>
      <c r="E389" s="38"/>
      <c r="F389" s="52"/>
      <c r="G389" s="52"/>
      <c r="H389" s="52"/>
    </row>
    <row r="390" spans="1:8" ht="14.45" customHeight="1">
      <c r="A390" s="22"/>
      <c r="B390" s="51" t="s">
        <v>138</v>
      </c>
      <c r="C390" s="53" t="s">
        <v>18</v>
      </c>
      <c r="D390" s="37">
        <v>543</v>
      </c>
      <c r="E390" s="37">
        <v>3358</v>
      </c>
      <c r="F390" s="63">
        <v>4668</v>
      </c>
      <c r="G390" s="64">
        <v>4668</v>
      </c>
      <c r="H390" s="62">
        <v>3427</v>
      </c>
    </row>
    <row r="391" spans="1:8" ht="14.45" customHeight="1">
      <c r="A391" s="22"/>
      <c r="B391" s="51" t="s">
        <v>139</v>
      </c>
      <c r="C391" s="53" t="s">
        <v>21</v>
      </c>
      <c r="D391" s="36">
        <v>0</v>
      </c>
      <c r="E391" s="37">
        <v>13</v>
      </c>
      <c r="F391" s="56">
        <v>13</v>
      </c>
      <c r="G391" s="63">
        <v>13</v>
      </c>
      <c r="H391" s="62">
        <v>20</v>
      </c>
    </row>
    <row r="392" spans="1:8" ht="14.45" customHeight="1">
      <c r="A392" s="22"/>
      <c r="B392" s="51" t="s">
        <v>140</v>
      </c>
      <c r="C392" s="53" t="s">
        <v>23</v>
      </c>
      <c r="D392" s="40">
        <v>0</v>
      </c>
      <c r="E392" s="41">
        <v>20</v>
      </c>
      <c r="F392" s="71">
        <v>20</v>
      </c>
      <c r="G392" s="66">
        <v>20</v>
      </c>
      <c r="H392" s="72">
        <v>35</v>
      </c>
    </row>
    <row r="393" spans="1:8" ht="14.45" customHeight="1">
      <c r="A393" s="22" t="s">
        <v>10</v>
      </c>
      <c r="B393" s="74">
        <v>48</v>
      </c>
      <c r="C393" s="53" t="s">
        <v>89</v>
      </c>
      <c r="D393" s="67">
        <f t="shared" ref="D393:G393" si="94">SUM(D390:D392)</f>
        <v>543</v>
      </c>
      <c r="E393" s="67">
        <f t="shared" si="94"/>
        <v>3391</v>
      </c>
      <c r="F393" s="66">
        <f t="shared" si="94"/>
        <v>4701</v>
      </c>
      <c r="G393" s="67">
        <f t="shared" si="94"/>
        <v>4701</v>
      </c>
      <c r="H393" s="67">
        <v>3482</v>
      </c>
    </row>
    <row r="394" spans="1:8" ht="14.45" customHeight="1">
      <c r="A394" s="65" t="s">
        <v>10</v>
      </c>
      <c r="B394" s="76">
        <v>72</v>
      </c>
      <c r="C394" s="73" t="s">
        <v>128</v>
      </c>
      <c r="D394" s="67">
        <f t="shared" ref="D394:G394" si="95">D393+D387+D383+D378+D374</f>
        <v>9765</v>
      </c>
      <c r="E394" s="67">
        <f t="shared" si="95"/>
        <v>9855</v>
      </c>
      <c r="F394" s="66">
        <f t="shared" si="95"/>
        <v>20548</v>
      </c>
      <c r="G394" s="67">
        <f t="shared" si="95"/>
        <v>20548</v>
      </c>
      <c r="H394" s="67">
        <v>18324</v>
      </c>
    </row>
    <row r="395" spans="1:8" ht="14.45" customHeight="1">
      <c r="A395" s="22" t="s">
        <v>10</v>
      </c>
      <c r="B395" s="68">
        <v>6.1120000000000001</v>
      </c>
      <c r="C395" s="24" t="s">
        <v>127</v>
      </c>
      <c r="D395" s="66">
        <f t="shared" ref="D395:G395" si="96">D394</f>
        <v>9765</v>
      </c>
      <c r="E395" s="66">
        <f t="shared" si="96"/>
        <v>9855</v>
      </c>
      <c r="F395" s="66">
        <f t="shared" si="96"/>
        <v>20548</v>
      </c>
      <c r="G395" s="66">
        <f t="shared" si="96"/>
        <v>20548</v>
      </c>
      <c r="H395" s="66">
        <v>18324</v>
      </c>
    </row>
    <row r="396" spans="1:8">
      <c r="A396" s="22" t="s">
        <v>10</v>
      </c>
      <c r="B396" s="47">
        <v>6</v>
      </c>
      <c r="C396" s="53" t="s">
        <v>192</v>
      </c>
      <c r="D396" s="62">
        <f>D395+D345+D339+D355+D363</f>
        <v>334517</v>
      </c>
      <c r="E396" s="62">
        <f t="shared" ref="E396:G396" si="97">E395+E345+E339+E355+E363</f>
        <v>14750</v>
      </c>
      <c r="F396" s="62">
        <f t="shared" si="97"/>
        <v>370236</v>
      </c>
      <c r="G396" s="62">
        <f t="shared" si="97"/>
        <v>370236</v>
      </c>
      <c r="H396" s="62">
        <v>433101</v>
      </c>
    </row>
    <row r="397" spans="1:8">
      <c r="A397" s="22" t="s">
        <v>10</v>
      </c>
      <c r="B397" s="45">
        <v>2210</v>
      </c>
      <c r="C397" s="46" t="s">
        <v>1</v>
      </c>
      <c r="D397" s="70">
        <f t="shared" ref="D397:G397" si="98">D396+D281+D269+D208</f>
        <v>784742</v>
      </c>
      <c r="E397" s="70">
        <f t="shared" si="98"/>
        <v>1128957</v>
      </c>
      <c r="F397" s="70">
        <f t="shared" si="98"/>
        <v>2137379</v>
      </c>
      <c r="G397" s="70">
        <f t="shared" si="98"/>
        <v>2346533</v>
      </c>
      <c r="H397" s="70">
        <v>2455492</v>
      </c>
    </row>
    <row r="398" spans="1:8" ht="10.15" customHeight="1">
      <c r="A398" s="22"/>
      <c r="B398" s="45"/>
      <c r="C398" s="50"/>
      <c r="D398" s="62"/>
      <c r="E398" s="62"/>
      <c r="F398" s="62"/>
      <c r="G398" s="62"/>
      <c r="H398" s="62"/>
    </row>
    <row r="399" spans="1:8" ht="14.25" customHeight="1">
      <c r="A399" s="22" t="s">
        <v>12</v>
      </c>
      <c r="B399" s="45">
        <v>2211</v>
      </c>
      <c r="C399" s="24" t="s">
        <v>294</v>
      </c>
      <c r="D399" s="33"/>
      <c r="E399" s="33"/>
      <c r="F399" s="33"/>
      <c r="G399" s="33"/>
      <c r="H399" s="33"/>
    </row>
    <row r="400" spans="1:8" ht="14.25" customHeight="1">
      <c r="A400" s="22"/>
      <c r="B400" s="97">
        <v>1E-3</v>
      </c>
      <c r="C400" s="24" t="s">
        <v>15</v>
      </c>
      <c r="D400" s="62"/>
      <c r="E400" s="62"/>
      <c r="F400" s="62"/>
      <c r="G400" s="62"/>
      <c r="H400" s="62"/>
    </row>
    <row r="401" spans="1:8">
      <c r="A401" s="22"/>
      <c r="B401" s="98">
        <v>16</v>
      </c>
      <c r="C401" s="99" t="s">
        <v>248</v>
      </c>
      <c r="D401" s="56"/>
      <c r="E401" s="36"/>
      <c r="F401" s="56"/>
      <c r="G401" s="56"/>
      <c r="H401" s="56"/>
    </row>
    <row r="402" spans="1:8" ht="14.25" customHeight="1">
      <c r="A402" s="22"/>
      <c r="B402" s="86">
        <v>44</v>
      </c>
      <c r="C402" s="53" t="s">
        <v>80</v>
      </c>
      <c r="D402" s="38"/>
      <c r="E402" s="38"/>
      <c r="F402" s="38"/>
      <c r="G402" s="38"/>
      <c r="H402" s="38"/>
    </row>
    <row r="403" spans="1:8" ht="14.25" customHeight="1">
      <c r="A403" s="22"/>
      <c r="B403" s="51" t="s">
        <v>254</v>
      </c>
      <c r="C403" s="53" t="s">
        <v>18</v>
      </c>
      <c r="D403" s="56">
        <v>15730</v>
      </c>
      <c r="E403" s="36">
        <v>0</v>
      </c>
      <c r="F403" s="56">
        <v>17650</v>
      </c>
      <c r="G403" s="56">
        <v>17650</v>
      </c>
      <c r="H403" s="63">
        <v>15599</v>
      </c>
    </row>
    <row r="404" spans="1:8" ht="14.25" customHeight="1">
      <c r="A404" s="22"/>
      <c r="B404" s="51" t="s">
        <v>255</v>
      </c>
      <c r="C404" s="53" t="s">
        <v>23</v>
      </c>
      <c r="D404" s="36">
        <v>0</v>
      </c>
      <c r="E404" s="36">
        <v>0</v>
      </c>
      <c r="F404" s="56">
        <v>500</v>
      </c>
      <c r="G404" s="56">
        <v>500</v>
      </c>
      <c r="H404" s="63">
        <v>2068</v>
      </c>
    </row>
    <row r="405" spans="1:8" ht="14.25" customHeight="1">
      <c r="A405" s="22" t="s">
        <v>10</v>
      </c>
      <c r="B405" s="86">
        <v>44</v>
      </c>
      <c r="C405" s="53" t="s">
        <v>80</v>
      </c>
      <c r="D405" s="57">
        <f t="shared" ref="D405:G405" si="99">SUM(D401:D404)</f>
        <v>15730</v>
      </c>
      <c r="E405" s="34">
        <f t="shared" si="99"/>
        <v>0</v>
      </c>
      <c r="F405" s="57">
        <f t="shared" si="99"/>
        <v>18150</v>
      </c>
      <c r="G405" s="57">
        <f t="shared" si="99"/>
        <v>18150</v>
      </c>
      <c r="H405" s="57">
        <v>17667</v>
      </c>
    </row>
    <row r="406" spans="1:8" ht="10.15" customHeight="1">
      <c r="A406" s="22"/>
      <c r="B406" s="51"/>
      <c r="C406" s="53"/>
      <c r="D406" s="33"/>
      <c r="E406" s="33"/>
      <c r="F406" s="33"/>
      <c r="G406" s="33"/>
      <c r="H406" s="62"/>
    </row>
    <row r="407" spans="1:8" ht="14.25" customHeight="1">
      <c r="A407" s="22"/>
      <c r="B407" s="86">
        <v>45</v>
      </c>
      <c r="C407" s="53" t="s">
        <v>83</v>
      </c>
      <c r="D407" s="33"/>
      <c r="E407" s="33"/>
      <c r="F407" s="33"/>
      <c r="G407" s="33"/>
      <c r="H407" s="62"/>
    </row>
    <row r="408" spans="1:8" ht="14.25" customHeight="1">
      <c r="A408" s="22"/>
      <c r="B408" s="51" t="s">
        <v>256</v>
      </c>
      <c r="C408" s="53" t="s">
        <v>18</v>
      </c>
      <c r="D408" s="172">
        <v>13292</v>
      </c>
      <c r="E408" s="32">
        <v>0</v>
      </c>
      <c r="F408" s="172">
        <v>17270</v>
      </c>
      <c r="G408" s="172">
        <v>17270</v>
      </c>
      <c r="H408" s="63">
        <v>8671</v>
      </c>
    </row>
    <row r="409" spans="1:8" ht="14.25" customHeight="1">
      <c r="A409" s="22"/>
      <c r="B409" s="51" t="s">
        <v>257</v>
      </c>
      <c r="C409" s="53" t="s">
        <v>23</v>
      </c>
      <c r="D409" s="71">
        <v>2500</v>
      </c>
      <c r="E409" s="40">
        <v>0</v>
      </c>
      <c r="F409" s="71">
        <v>200</v>
      </c>
      <c r="G409" s="71">
        <v>200</v>
      </c>
      <c r="H409" s="66">
        <v>200</v>
      </c>
    </row>
    <row r="410" spans="1:8" ht="14.25" customHeight="1">
      <c r="A410" s="22" t="s">
        <v>10</v>
      </c>
      <c r="B410" s="86">
        <v>45</v>
      </c>
      <c r="C410" s="53" t="s">
        <v>83</v>
      </c>
      <c r="D410" s="71">
        <f t="shared" ref="D410:G410" si="100">SUM(D408:D409)</f>
        <v>15792</v>
      </c>
      <c r="E410" s="40">
        <f t="shared" si="100"/>
        <v>0</v>
      </c>
      <c r="F410" s="71">
        <f t="shared" si="100"/>
        <v>17470</v>
      </c>
      <c r="G410" s="71">
        <f t="shared" si="100"/>
        <v>17470</v>
      </c>
      <c r="H410" s="71">
        <v>8871</v>
      </c>
    </row>
    <row r="411" spans="1:8" ht="10.15" customHeight="1">
      <c r="A411" s="22"/>
      <c r="B411" s="86"/>
      <c r="C411" s="53"/>
      <c r="D411" s="38"/>
      <c r="E411" s="38"/>
      <c r="F411" s="38"/>
      <c r="G411" s="38"/>
      <c r="H411" s="38"/>
    </row>
    <row r="412" spans="1:8" ht="14.25" customHeight="1">
      <c r="A412" s="22"/>
      <c r="B412" s="86">
        <v>46</v>
      </c>
      <c r="C412" s="53" t="s">
        <v>85</v>
      </c>
      <c r="D412" s="38"/>
      <c r="E412" s="38"/>
      <c r="F412" s="38"/>
      <c r="G412" s="38"/>
      <c r="H412" s="38"/>
    </row>
    <row r="413" spans="1:8" ht="14.25" customHeight="1">
      <c r="A413" s="22"/>
      <c r="B413" s="51" t="s">
        <v>258</v>
      </c>
      <c r="C413" s="53" t="s">
        <v>18</v>
      </c>
      <c r="D413" s="56">
        <v>8447</v>
      </c>
      <c r="E413" s="36">
        <v>0</v>
      </c>
      <c r="F413" s="56">
        <v>12730</v>
      </c>
      <c r="G413" s="56">
        <v>12730</v>
      </c>
      <c r="H413" s="55">
        <v>9897</v>
      </c>
    </row>
    <row r="414" spans="1:8" ht="14.25" customHeight="1">
      <c r="A414" s="22"/>
      <c r="B414" s="51" t="s">
        <v>259</v>
      </c>
      <c r="C414" s="53" t="s">
        <v>23</v>
      </c>
      <c r="D414" s="36">
        <v>0</v>
      </c>
      <c r="E414" s="36">
        <v>0</v>
      </c>
      <c r="F414" s="56">
        <v>200</v>
      </c>
      <c r="G414" s="56">
        <v>200</v>
      </c>
      <c r="H414" s="55">
        <v>200</v>
      </c>
    </row>
    <row r="415" spans="1:8" ht="14.25" customHeight="1">
      <c r="A415" s="22" t="s">
        <v>10</v>
      </c>
      <c r="B415" s="86">
        <v>46</v>
      </c>
      <c r="C415" s="53" t="s">
        <v>85</v>
      </c>
      <c r="D415" s="57">
        <f t="shared" ref="D415:G415" si="101">SUM(D413:D414)</f>
        <v>8447</v>
      </c>
      <c r="E415" s="34">
        <f t="shared" si="101"/>
        <v>0</v>
      </c>
      <c r="F415" s="57">
        <f t="shared" si="101"/>
        <v>12930</v>
      </c>
      <c r="G415" s="57">
        <f t="shared" si="101"/>
        <v>12930</v>
      </c>
      <c r="H415" s="57">
        <v>10097</v>
      </c>
    </row>
    <row r="416" spans="1:8" ht="10.15" customHeight="1">
      <c r="A416" s="22"/>
      <c r="B416" s="86"/>
      <c r="C416" s="53"/>
      <c r="D416" s="38"/>
      <c r="E416" s="38"/>
      <c r="F416" s="38"/>
      <c r="G416" s="38"/>
      <c r="H416" s="38"/>
    </row>
    <row r="417" spans="1:8" ht="14.25" customHeight="1">
      <c r="A417" s="22"/>
      <c r="B417" s="86">
        <v>47</v>
      </c>
      <c r="C417" s="53" t="s">
        <v>87</v>
      </c>
      <c r="D417" s="38"/>
      <c r="E417" s="38"/>
      <c r="F417" s="38"/>
      <c r="G417" s="38"/>
      <c r="H417" s="38"/>
    </row>
    <row r="418" spans="1:8" ht="14.25" customHeight="1">
      <c r="A418" s="22"/>
      <c r="B418" s="51" t="s">
        <v>260</v>
      </c>
      <c r="C418" s="53" t="s">
        <v>18</v>
      </c>
      <c r="D418" s="56">
        <v>5878</v>
      </c>
      <c r="E418" s="36">
        <v>0</v>
      </c>
      <c r="F418" s="56">
        <v>6360</v>
      </c>
      <c r="G418" s="56">
        <v>6360</v>
      </c>
      <c r="H418" s="63">
        <v>9423</v>
      </c>
    </row>
    <row r="419" spans="1:8" ht="14.25" customHeight="1">
      <c r="A419" s="22"/>
      <c r="B419" s="51" t="s">
        <v>261</v>
      </c>
      <c r="C419" s="53" t="s">
        <v>23</v>
      </c>
      <c r="D419" s="56">
        <v>1269</v>
      </c>
      <c r="E419" s="36">
        <v>0</v>
      </c>
      <c r="F419" s="56">
        <v>200</v>
      </c>
      <c r="G419" s="56">
        <v>200</v>
      </c>
      <c r="H419" s="63">
        <v>200</v>
      </c>
    </row>
    <row r="420" spans="1:8" ht="14.25" customHeight="1">
      <c r="A420" s="22" t="s">
        <v>10</v>
      </c>
      <c r="B420" s="86">
        <v>47</v>
      </c>
      <c r="C420" s="53" t="s">
        <v>87</v>
      </c>
      <c r="D420" s="57">
        <f t="shared" ref="D420:G420" si="102">SUM(D418:D419)</f>
        <v>7147</v>
      </c>
      <c r="E420" s="34">
        <f t="shared" si="102"/>
        <v>0</v>
      </c>
      <c r="F420" s="57">
        <f t="shared" si="102"/>
        <v>6560</v>
      </c>
      <c r="G420" s="57">
        <f t="shared" si="102"/>
        <v>6560</v>
      </c>
      <c r="H420" s="57">
        <v>9623</v>
      </c>
    </row>
    <row r="421" spans="1:8" ht="10.15" customHeight="1">
      <c r="A421" s="22"/>
      <c r="B421" s="86"/>
      <c r="C421" s="53"/>
      <c r="D421" s="38"/>
      <c r="E421" s="56"/>
      <c r="F421" s="38"/>
      <c r="G421" s="38"/>
      <c r="H421" s="38"/>
    </row>
    <row r="422" spans="1:8" ht="14.25" customHeight="1">
      <c r="A422" s="22"/>
      <c r="B422" s="86">
        <v>48</v>
      </c>
      <c r="C422" s="53" t="s">
        <v>89</v>
      </c>
      <c r="D422" s="38"/>
      <c r="E422" s="38"/>
      <c r="F422" s="38"/>
      <c r="G422" s="38"/>
      <c r="H422" s="62"/>
    </row>
    <row r="423" spans="1:8" ht="14.25" customHeight="1">
      <c r="A423" s="22"/>
      <c r="B423" s="51" t="s">
        <v>262</v>
      </c>
      <c r="C423" s="53" t="s">
        <v>18</v>
      </c>
      <c r="D423" s="56">
        <v>10798</v>
      </c>
      <c r="E423" s="36">
        <v>0</v>
      </c>
      <c r="F423" s="56">
        <v>11000</v>
      </c>
      <c r="G423" s="56">
        <v>11000</v>
      </c>
      <c r="H423" s="63">
        <v>11104</v>
      </c>
    </row>
    <row r="424" spans="1:8" ht="14.25" customHeight="1">
      <c r="A424" s="22"/>
      <c r="B424" s="51" t="s">
        <v>263</v>
      </c>
      <c r="C424" s="53" t="s">
        <v>23</v>
      </c>
      <c r="D424" s="56">
        <v>2497</v>
      </c>
      <c r="E424" s="36">
        <v>0</v>
      </c>
      <c r="F424" s="56">
        <v>200</v>
      </c>
      <c r="G424" s="56">
        <v>200</v>
      </c>
      <c r="H424" s="63">
        <v>200</v>
      </c>
    </row>
    <row r="425" spans="1:8" ht="14.25" customHeight="1">
      <c r="A425" s="22" t="s">
        <v>10</v>
      </c>
      <c r="B425" s="86">
        <v>48</v>
      </c>
      <c r="C425" s="53" t="s">
        <v>89</v>
      </c>
      <c r="D425" s="57">
        <f t="shared" ref="D425:G425" si="103">SUM(D423:D424)</f>
        <v>13295</v>
      </c>
      <c r="E425" s="34">
        <f t="shared" si="103"/>
        <v>0</v>
      </c>
      <c r="F425" s="57">
        <f t="shared" si="103"/>
        <v>11200</v>
      </c>
      <c r="G425" s="57">
        <f t="shared" si="103"/>
        <v>11200</v>
      </c>
      <c r="H425" s="57">
        <v>11304</v>
      </c>
    </row>
    <row r="426" spans="1:8">
      <c r="A426" s="22" t="s">
        <v>10</v>
      </c>
      <c r="B426" s="98">
        <v>16</v>
      </c>
      <c r="C426" s="99" t="s">
        <v>248</v>
      </c>
      <c r="D426" s="71">
        <f t="shared" ref="D426:G426" si="104">D425+D410+D405+D415+D420</f>
        <v>60411</v>
      </c>
      <c r="E426" s="34">
        <f t="shared" si="104"/>
        <v>0</v>
      </c>
      <c r="F426" s="57">
        <f t="shared" si="104"/>
        <v>66310</v>
      </c>
      <c r="G426" s="57">
        <f t="shared" si="104"/>
        <v>66310</v>
      </c>
      <c r="H426" s="57">
        <v>57562</v>
      </c>
    </row>
    <row r="427" spans="1:8" ht="14.25" customHeight="1">
      <c r="A427" s="22" t="s">
        <v>10</v>
      </c>
      <c r="B427" s="97">
        <v>1E-3</v>
      </c>
      <c r="C427" s="24" t="s">
        <v>15</v>
      </c>
      <c r="D427" s="71">
        <f t="shared" ref="D427:G427" si="105">D426</f>
        <v>60411</v>
      </c>
      <c r="E427" s="40">
        <f t="shared" si="105"/>
        <v>0</v>
      </c>
      <c r="F427" s="71">
        <f t="shared" si="105"/>
        <v>66310</v>
      </c>
      <c r="G427" s="71">
        <f t="shared" si="105"/>
        <v>66310</v>
      </c>
      <c r="H427" s="71">
        <v>57562</v>
      </c>
    </row>
    <row r="428" spans="1:8" ht="10.15" customHeight="1">
      <c r="A428" s="22"/>
      <c r="B428" s="61"/>
      <c r="C428" s="24"/>
      <c r="D428" s="38"/>
      <c r="E428" s="78"/>
      <c r="F428" s="38"/>
      <c r="G428" s="38"/>
      <c r="H428" s="38"/>
    </row>
    <row r="429" spans="1:8" ht="14.45" customHeight="1">
      <c r="A429" s="22"/>
      <c r="B429" s="97">
        <v>3.0000000000000001E-3</v>
      </c>
      <c r="C429" s="24" t="s">
        <v>105</v>
      </c>
      <c r="D429" s="38"/>
      <c r="E429" s="33"/>
      <c r="F429" s="33"/>
      <c r="G429" s="33"/>
      <c r="H429" s="33"/>
    </row>
    <row r="430" spans="1:8">
      <c r="A430" s="22"/>
      <c r="B430" s="98">
        <v>16</v>
      </c>
      <c r="C430" s="99" t="s">
        <v>248</v>
      </c>
      <c r="D430" s="56"/>
      <c r="E430" s="33"/>
      <c r="F430" s="33"/>
      <c r="G430" s="33"/>
      <c r="H430" s="33"/>
    </row>
    <row r="431" spans="1:8" ht="12.95" customHeight="1">
      <c r="A431" s="65"/>
      <c r="B431" s="122" t="s">
        <v>264</v>
      </c>
      <c r="C431" s="73" t="s">
        <v>18</v>
      </c>
      <c r="D431" s="71">
        <v>3806</v>
      </c>
      <c r="E431" s="40">
        <v>0</v>
      </c>
      <c r="F431" s="71">
        <v>4660</v>
      </c>
      <c r="G431" s="71">
        <v>4660</v>
      </c>
      <c r="H431" s="66">
        <v>4610</v>
      </c>
    </row>
    <row r="432" spans="1:8">
      <c r="A432" s="22" t="s">
        <v>10</v>
      </c>
      <c r="B432" s="100">
        <v>16</v>
      </c>
      <c r="C432" s="101" t="s">
        <v>248</v>
      </c>
      <c r="D432" s="71">
        <f t="shared" ref="D432:G432" si="106">SUM(D431:D431)</f>
        <v>3806</v>
      </c>
      <c r="E432" s="40">
        <f t="shared" si="106"/>
        <v>0</v>
      </c>
      <c r="F432" s="71">
        <f t="shared" si="106"/>
        <v>4660</v>
      </c>
      <c r="G432" s="71">
        <f t="shared" si="106"/>
        <v>4660</v>
      </c>
      <c r="H432" s="71">
        <v>4610</v>
      </c>
    </row>
    <row r="433" spans="1:8" ht="15" customHeight="1">
      <c r="A433" s="22" t="s">
        <v>10</v>
      </c>
      <c r="B433" s="97">
        <v>3.0000000000000001E-3</v>
      </c>
      <c r="C433" s="24" t="s">
        <v>105</v>
      </c>
      <c r="D433" s="57">
        <f t="shared" ref="D433:G433" si="107">SUM(D429:D429)+D432</f>
        <v>3806</v>
      </c>
      <c r="E433" s="34">
        <f t="shared" si="107"/>
        <v>0</v>
      </c>
      <c r="F433" s="57">
        <f t="shared" si="107"/>
        <v>4660</v>
      </c>
      <c r="G433" s="57">
        <f t="shared" si="107"/>
        <v>4660</v>
      </c>
      <c r="H433" s="57">
        <v>4610</v>
      </c>
    </row>
    <row r="434" spans="1:8">
      <c r="A434" s="22"/>
      <c r="B434" s="97"/>
      <c r="C434" s="24"/>
      <c r="D434" s="38"/>
      <c r="E434" s="56"/>
      <c r="F434" s="38"/>
      <c r="G434" s="38"/>
      <c r="H434" s="38"/>
    </row>
    <row r="435" spans="1:8" ht="13.9" customHeight="1">
      <c r="A435" s="22"/>
      <c r="B435" s="97">
        <v>0.10100000000000001</v>
      </c>
      <c r="C435" s="24" t="s">
        <v>141</v>
      </c>
      <c r="D435" s="33"/>
      <c r="E435" s="52"/>
      <c r="F435" s="33"/>
      <c r="G435" s="33"/>
      <c r="H435" s="52"/>
    </row>
    <row r="436" spans="1:8">
      <c r="A436" s="22"/>
      <c r="B436" s="100">
        <v>16</v>
      </c>
      <c r="C436" s="101" t="s">
        <v>248</v>
      </c>
      <c r="D436" s="56"/>
      <c r="E436" s="38"/>
      <c r="F436" s="38"/>
      <c r="G436" s="38"/>
      <c r="H436" s="38"/>
    </row>
    <row r="437" spans="1:8">
      <c r="A437" s="22"/>
      <c r="B437" s="86">
        <v>45</v>
      </c>
      <c r="C437" s="53" t="s">
        <v>83</v>
      </c>
      <c r="D437" s="38"/>
      <c r="E437" s="38"/>
      <c r="F437" s="38"/>
      <c r="G437" s="38"/>
      <c r="H437" s="62"/>
    </row>
    <row r="438" spans="1:8">
      <c r="A438" s="22"/>
      <c r="B438" s="51" t="s">
        <v>256</v>
      </c>
      <c r="C438" s="53" t="s">
        <v>18</v>
      </c>
      <c r="D438" s="56">
        <v>32271</v>
      </c>
      <c r="E438" s="36">
        <v>0</v>
      </c>
      <c r="F438" s="56">
        <v>45000</v>
      </c>
      <c r="G438" s="56">
        <v>45000</v>
      </c>
      <c r="H438" s="63">
        <v>41022</v>
      </c>
    </row>
    <row r="439" spans="1:8">
      <c r="A439" s="22"/>
      <c r="B439" s="51" t="s">
        <v>257</v>
      </c>
      <c r="C439" s="53" t="s">
        <v>23</v>
      </c>
      <c r="D439" s="56">
        <v>1116</v>
      </c>
      <c r="E439" s="36">
        <v>0</v>
      </c>
      <c r="F439" s="56">
        <v>200</v>
      </c>
      <c r="G439" s="56">
        <v>200</v>
      </c>
      <c r="H439" s="63">
        <v>200</v>
      </c>
    </row>
    <row r="440" spans="1:8">
      <c r="A440" s="22" t="s">
        <v>10</v>
      </c>
      <c r="B440" s="86">
        <v>45</v>
      </c>
      <c r="C440" s="53" t="s">
        <v>83</v>
      </c>
      <c r="D440" s="57">
        <f t="shared" ref="D440:G440" si="108">SUM(D438:D439)</f>
        <v>33387</v>
      </c>
      <c r="E440" s="34">
        <f t="shared" si="108"/>
        <v>0</v>
      </c>
      <c r="F440" s="57">
        <f t="shared" si="108"/>
        <v>45200</v>
      </c>
      <c r="G440" s="57">
        <f t="shared" si="108"/>
        <v>45200</v>
      </c>
      <c r="H440" s="57">
        <v>41222</v>
      </c>
    </row>
    <row r="441" spans="1:8">
      <c r="A441" s="22"/>
      <c r="B441" s="51"/>
      <c r="C441" s="53"/>
      <c r="D441" s="38"/>
      <c r="E441" s="38"/>
      <c r="F441" s="33"/>
      <c r="G441" s="33"/>
      <c r="H441" s="62"/>
    </row>
    <row r="442" spans="1:8">
      <c r="A442" s="22"/>
      <c r="B442" s="86">
        <v>46</v>
      </c>
      <c r="C442" s="53" t="s">
        <v>85</v>
      </c>
      <c r="D442" s="33"/>
      <c r="E442" s="33"/>
      <c r="F442" s="33"/>
      <c r="G442" s="33"/>
      <c r="H442" s="62"/>
    </row>
    <row r="443" spans="1:8">
      <c r="A443" s="22"/>
      <c r="B443" s="51" t="s">
        <v>258</v>
      </c>
      <c r="C443" s="53" t="s">
        <v>18</v>
      </c>
      <c r="D443" s="172">
        <v>30454</v>
      </c>
      <c r="E443" s="32">
        <v>0</v>
      </c>
      <c r="F443" s="172">
        <v>28800</v>
      </c>
      <c r="G443" s="172">
        <v>28800</v>
      </c>
      <c r="H443" s="63">
        <v>27635</v>
      </c>
    </row>
    <row r="444" spans="1:8">
      <c r="A444" s="22"/>
      <c r="B444" s="51" t="s">
        <v>259</v>
      </c>
      <c r="C444" s="53" t="s">
        <v>23</v>
      </c>
      <c r="D444" s="172">
        <v>871</v>
      </c>
      <c r="E444" s="32">
        <v>0</v>
      </c>
      <c r="F444" s="172">
        <v>200</v>
      </c>
      <c r="G444" s="172">
        <v>200</v>
      </c>
      <c r="H444" s="63">
        <v>200</v>
      </c>
    </row>
    <row r="445" spans="1:8">
      <c r="A445" s="22" t="s">
        <v>10</v>
      </c>
      <c r="B445" s="86">
        <v>46</v>
      </c>
      <c r="C445" s="53" t="s">
        <v>85</v>
      </c>
      <c r="D445" s="57">
        <f t="shared" ref="D445:G445" si="109">SUM(D443:D444)</f>
        <v>31325</v>
      </c>
      <c r="E445" s="34">
        <f t="shared" si="109"/>
        <v>0</v>
      </c>
      <c r="F445" s="57">
        <f t="shared" si="109"/>
        <v>29000</v>
      </c>
      <c r="G445" s="57">
        <f t="shared" si="109"/>
        <v>29000</v>
      </c>
      <c r="H445" s="57">
        <v>27835</v>
      </c>
    </row>
    <row r="446" spans="1:8">
      <c r="A446" s="22"/>
      <c r="B446" s="51"/>
      <c r="C446" s="53"/>
      <c r="D446" s="33"/>
      <c r="E446" s="33"/>
      <c r="F446" s="33"/>
      <c r="G446" s="33"/>
      <c r="H446" s="62"/>
    </row>
    <row r="447" spans="1:8">
      <c r="A447" s="22"/>
      <c r="B447" s="86">
        <v>47</v>
      </c>
      <c r="C447" s="53" t="s">
        <v>87</v>
      </c>
      <c r="D447" s="33"/>
      <c r="E447" s="33"/>
      <c r="F447" s="33"/>
      <c r="G447" s="33"/>
      <c r="H447" s="62"/>
    </row>
    <row r="448" spans="1:8">
      <c r="A448" s="22"/>
      <c r="B448" s="51" t="s">
        <v>260</v>
      </c>
      <c r="C448" s="53" t="s">
        <v>18</v>
      </c>
      <c r="D448" s="56">
        <v>15128</v>
      </c>
      <c r="E448" s="36">
        <v>0</v>
      </c>
      <c r="F448" s="56">
        <v>11900</v>
      </c>
      <c r="G448" s="56">
        <v>11900</v>
      </c>
      <c r="H448" s="63">
        <v>11182</v>
      </c>
    </row>
    <row r="449" spans="1:8">
      <c r="A449" s="22"/>
      <c r="B449" s="51" t="s">
        <v>261</v>
      </c>
      <c r="C449" s="53" t="s">
        <v>23</v>
      </c>
      <c r="D449" s="40">
        <v>0</v>
      </c>
      <c r="E449" s="40">
        <v>0</v>
      </c>
      <c r="F449" s="71">
        <v>200</v>
      </c>
      <c r="G449" s="71">
        <v>200</v>
      </c>
      <c r="H449" s="66">
        <v>200</v>
      </c>
    </row>
    <row r="450" spans="1:8" ht="14.45" customHeight="1">
      <c r="A450" s="22" t="s">
        <v>10</v>
      </c>
      <c r="B450" s="86">
        <v>47</v>
      </c>
      <c r="C450" s="53" t="s">
        <v>87</v>
      </c>
      <c r="D450" s="71">
        <f t="shared" ref="D450:G450" si="110">SUM(D448:D449)</f>
        <v>15128</v>
      </c>
      <c r="E450" s="40">
        <f t="shared" si="110"/>
        <v>0</v>
      </c>
      <c r="F450" s="71">
        <f t="shared" si="110"/>
        <v>12100</v>
      </c>
      <c r="G450" s="71">
        <f t="shared" si="110"/>
        <v>12100</v>
      </c>
      <c r="H450" s="71">
        <v>11382</v>
      </c>
    </row>
    <row r="451" spans="1:8">
      <c r="A451" s="22"/>
      <c r="B451" s="86"/>
      <c r="C451" s="53"/>
      <c r="D451" s="38"/>
      <c r="E451" s="38"/>
      <c r="F451" s="38"/>
      <c r="G451" s="38"/>
      <c r="H451" s="38"/>
    </row>
    <row r="452" spans="1:8" ht="14.45" customHeight="1">
      <c r="A452" s="22"/>
      <c r="B452" s="86">
        <v>48</v>
      </c>
      <c r="C452" s="53" t="s">
        <v>89</v>
      </c>
      <c r="D452" s="38"/>
      <c r="E452" s="38"/>
      <c r="F452" s="38"/>
      <c r="G452" s="38"/>
      <c r="H452" s="62"/>
    </row>
    <row r="453" spans="1:8" ht="14.45" customHeight="1">
      <c r="A453" s="22"/>
      <c r="B453" s="51" t="s">
        <v>262</v>
      </c>
      <c r="C453" s="53" t="s">
        <v>18</v>
      </c>
      <c r="D453" s="56">
        <v>27032</v>
      </c>
      <c r="E453" s="36">
        <v>0</v>
      </c>
      <c r="F453" s="56">
        <v>30680</v>
      </c>
      <c r="G453" s="56">
        <v>30680</v>
      </c>
      <c r="H453" s="63">
        <v>32118</v>
      </c>
    </row>
    <row r="454" spans="1:8" ht="14.45" customHeight="1">
      <c r="A454" s="22"/>
      <c r="B454" s="51" t="s">
        <v>263</v>
      </c>
      <c r="C454" s="53" t="s">
        <v>23</v>
      </c>
      <c r="D454" s="172">
        <v>1150</v>
      </c>
      <c r="E454" s="32">
        <v>0</v>
      </c>
      <c r="F454" s="172">
        <v>200</v>
      </c>
      <c r="G454" s="172">
        <v>200</v>
      </c>
      <c r="H454" s="63">
        <v>200</v>
      </c>
    </row>
    <row r="455" spans="1:8" ht="14.45" customHeight="1">
      <c r="A455" s="22" t="s">
        <v>10</v>
      </c>
      <c r="B455" s="86">
        <v>48</v>
      </c>
      <c r="C455" s="53" t="s">
        <v>89</v>
      </c>
      <c r="D455" s="57">
        <f t="shared" ref="D455:G455" si="111">SUM(D453:D454)</f>
        <v>28182</v>
      </c>
      <c r="E455" s="34">
        <f t="shared" si="111"/>
        <v>0</v>
      </c>
      <c r="F455" s="57">
        <f t="shared" si="111"/>
        <v>30880</v>
      </c>
      <c r="G455" s="57">
        <f t="shared" si="111"/>
        <v>30880</v>
      </c>
      <c r="H455" s="57">
        <v>32318</v>
      </c>
    </row>
    <row r="456" spans="1:8" ht="14.45" customHeight="1">
      <c r="A456" s="22" t="s">
        <v>10</v>
      </c>
      <c r="B456" s="98">
        <v>16</v>
      </c>
      <c r="C456" s="99" t="s">
        <v>248</v>
      </c>
      <c r="D456" s="57">
        <f t="shared" ref="D456:G456" si="112">D455+D450+D445+D440</f>
        <v>108022</v>
      </c>
      <c r="E456" s="34">
        <f t="shared" si="112"/>
        <v>0</v>
      </c>
      <c r="F456" s="57">
        <f t="shared" si="112"/>
        <v>117180</v>
      </c>
      <c r="G456" s="57">
        <f t="shared" si="112"/>
        <v>117180</v>
      </c>
      <c r="H456" s="57">
        <v>112757</v>
      </c>
    </row>
    <row r="457" spans="1:8" ht="14.45" customHeight="1">
      <c r="A457" s="22" t="s">
        <v>10</v>
      </c>
      <c r="B457" s="97">
        <v>0.10100000000000001</v>
      </c>
      <c r="C457" s="24" t="s">
        <v>141</v>
      </c>
      <c r="D457" s="57">
        <f t="shared" ref="D457:G457" si="113">D456</f>
        <v>108022</v>
      </c>
      <c r="E457" s="34">
        <f t="shared" si="113"/>
        <v>0</v>
      </c>
      <c r="F457" s="57">
        <f t="shared" si="113"/>
        <v>117180</v>
      </c>
      <c r="G457" s="57">
        <f t="shared" si="113"/>
        <v>117180</v>
      </c>
      <c r="H457" s="57">
        <v>112757</v>
      </c>
    </row>
    <row r="458" spans="1:8">
      <c r="A458" s="22"/>
      <c r="B458" s="45"/>
      <c r="C458" s="24"/>
      <c r="D458" s="38"/>
      <c r="E458" s="38"/>
      <c r="F458" s="38"/>
      <c r="G458" s="38"/>
      <c r="H458" s="38"/>
    </row>
    <row r="459" spans="1:8" ht="14.45" customHeight="1">
      <c r="A459" s="22"/>
      <c r="B459" s="97">
        <v>0.10199999999999999</v>
      </c>
      <c r="C459" s="24" t="s">
        <v>142</v>
      </c>
      <c r="D459" s="38"/>
      <c r="E459" s="62"/>
      <c r="F459" s="38"/>
      <c r="G459" s="38"/>
      <c r="H459" s="62"/>
    </row>
    <row r="460" spans="1:8" ht="14.45" customHeight="1">
      <c r="A460" s="22"/>
      <c r="B460" s="100">
        <v>16</v>
      </c>
      <c r="C460" s="101" t="s">
        <v>248</v>
      </c>
      <c r="D460" s="56"/>
      <c r="E460" s="38"/>
      <c r="F460" s="38"/>
      <c r="G460" s="38"/>
      <c r="H460" s="62"/>
    </row>
    <row r="461" spans="1:8" ht="14.45" customHeight="1">
      <c r="A461" s="22"/>
      <c r="B461" s="96">
        <v>59</v>
      </c>
      <c r="C461" s="53" t="s">
        <v>143</v>
      </c>
      <c r="D461" s="38"/>
      <c r="E461" s="38"/>
      <c r="F461" s="38"/>
      <c r="G461" s="38"/>
      <c r="H461" s="62"/>
    </row>
    <row r="462" spans="1:8" ht="14.45" customHeight="1">
      <c r="A462" s="22"/>
      <c r="B462" s="51" t="s">
        <v>265</v>
      </c>
      <c r="C462" s="53" t="s">
        <v>18</v>
      </c>
      <c r="D462" s="56">
        <v>5075</v>
      </c>
      <c r="E462" s="36">
        <v>0</v>
      </c>
      <c r="F462" s="56">
        <v>7790</v>
      </c>
      <c r="G462" s="56">
        <v>7790</v>
      </c>
      <c r="H462" s="63">
        <v>6745</v>
      </c>
    </row>
    <row r="463" spans="1:8" ht="14.45" customHeight="1">
      <c r="A463" s="22"/>
      <c r="B463" s="51" t="s">
        <v>266</v>
      </c>
      <c r="C463" s="53" t="s">
        <v>23</v>
      </c>
      <c r="D463" s="40">
        <v>0</v>
      </c>
      <c r="E463" s="40">
        <v>0</v>
      </c>
      <c r="F463" s="40">
        <v>0</v>
      </c>
      <c r="G463" s="40">
        <v>0</v>
      </c>
      <c r="H463" s="66">
        <v>1</v>
      </c>
    </row>
    <row r="464" spans="1:8" ht="14.45" customHeight="1">
      <c r="A464" s="22" t="s">
        <v>10</v>
      </c>
      <c r="B464" s="96">
        <v>59</v>
      </c>
      <c r="C464" s="53" t="s">
        <v>143</v>
      </c>
      <c r="D464" s="57">
        <f t="shared" ref="D464:G464" si="114">SUM(D462:D463)</f>
        <v>5075</v>
      </c>
      <c r="E464" s="34">
        <f t="shared" si="114"/>
        <v>0</v>
      </c>
      <c r="F464" s="57">
        <f t="shared" si="114"/>
        <v>7790</v>
      </c>
      <c r="G464" s="57">
        <f t="shared" si="114"/>
        <v>7790</v>
      </c>
      <c r="H464" s="57">
        <v>6746</v>
      </c>
    </row>
    <row r="465" spans="1:8" ht="14.45" customHeight="1">
      <c r="A465" s="22" t="s">
        <v>10</v>
      </c>
      <c r="B465" s="98">
        <v>16</v>
      </c>
      <c r="C465" s="99" t="s">
        <v>248</v>
      </c>
      <c r="D465" s="71">
        <f t="shared" ref="D465:G466" si="115">D464</f>
        <v>5075</v>
      </c>
      <c r="E465" s="40">
        <f t="shared" si="115"/>
        <v>0</v>
      </c>
      <c r="F465" s="71">
        <f t="shared" si="115"/>
        <v>7790</v>
      </c>
      <c r="G465" s="71">
        <f t="shared" si="115"/>
        <v>7790</v>
      </c>
      <c r="H465" s="71">
        <v>6746</v>
      </c>
    </row>
    <row r="466" spans="1:8" ht="14.45" customHeight="1">
      <c r="A466" s="22" t="s">
        <v>10</v>
      </c>
      <c r="B466" s="97">
        <v>0.10199999999999999</v>
      </c>
      <c r="C466" s="24" t="s">
        <v>142</v>
      </c>
      <c r="D466" s="57">
        <f t="shared" si="115"/>
        <v>5075</v>
      </c>
      <c r="E466" s="34">
        <f t="shared" si="115"/>
        <v>0</v>
      </c>
      <c r="F466" s="57">
        <f t="shared" si="115"/>
        <v>7790</v>
      </c>
      <c r="G466" s="57">
        <f t="shared" si="115"/>
        <v>7790</v>
      </c>
      <c r="H466" s="57">
        <v>6746</v>
      </c>
    </row>
    <row r="467" spans="1:8" ht="14.45" customHeight="1">
      <c r="A467" s="73" t="s">
        <v>10</v>
      </c>
      <c r="B467" s="167">
        <v>2211</v>
      </c>
      <c r="C467" s="168" t="s">
        <v>294</v>
      </c>
      <c r="D467" s="60">
        <f t="shared" ref="D467:G467" si="116">D466+D457+D433+D427</f>
        <v>177314</v>
      </c>
      <c r="E467" s="43">
        <f t="shared" si="116"/>
        <v>0</v>
      </c>
      <c r="F467" s="60">
        <f t="shared" si="116"/>
        <v>195940</v>
      </c>
      <c r="G467" s="60">
        <f t="shared" si="116"/>
        <v>195940</v>
      </c>
      <c r="H467" s="60">
        <v>181675</v>
      </c>
    </row>
    <row r="468" spans="1:8" ht="3.6" customHeight="1">
      <c r="A468" s="53"/>
      <c r="B468" s="45"/>
      <c r="C468" s="24"/>
      <c r="D468" s="63"/>
      <c r="E468" s="69"/>
      <c r="F468" s="63"/>
      <c r="G468" s="63"/>
      <c r="H468" s="63"/>
    </row>
    <row r="469" spans="1:8" ht="13.9" customHeight="1">
      <c r="A469" s="22" t="s">
        <v>12</v>
      </c>
      <c r="B469" s="25">
        <v>2216</v>
      </c>
      <c r="C469" s="26" t="s">
        <v>3</v>
      </c>
      <c r="D469" s="38"/>
      <c r="E469" s="38"/>
      <c r="F469" s="38"/>
      <c r="G469" s="38"/>
      <c r="H469" s="38"/>
    </row>
    <row r="470" spans="1:8" ht="13.9" customHeight="1">
      <c r="A470" s="22"/>
      <c r="B470" s="102">
        <v>5</v>
      </c>
      <c r="C470" s="29" t="s">
        <v>232</v>
      </c>
      <c r="D470" s="38"/>
      <c r="E470" s="38"/>
      <c r="F470" s="38"/>
      <c r="G470" s="38"/>
      <c r="H470" s="38"/>
    </row>
    <row r="471" spans="1:8" ht="13.9" customHeight="1">
      <c r="A471" s="22"/>
      <c r="B471" s="103" t="s">
        <v>184</v>
      </c>
      <c r="C471" s="26" t="s">
        <v>14</v>
      </c>
      <c r="D471" s="38"/>
      <c r="E471" s="38"/>
      <c r="F471" s="38"/>
      <c r="G471" s="38"/>
      <c r="H471" s="38"/>
    </row>
    <row r="472" spans="1:8" ht="13.9" customHeight="1">
      <c r="A472" s="22"/>
      <c r="B472" s="31">
        <v>60</v>
      </c>
      <c r="C472" s="29" t="s">
        <v>319</v>
      </c>
      <c r="D472" s="38"/>
      <c r="E472" s="38"/>
      <c r="F472" s="38"/>
      <c r="G472" s="38"/>
      <c r="H472" s="38"/>
    </row>
    <row r="473" spans="1:8" ht="13.9" customHeight="1">
      <c r="A473" s="22"/>
      <c r="B473" s="28">
        <v>75</v>
      </c>
      <c r="C473" s="29" t="s">
        <v>218</v>
      </c>
      <c r="D473" s="38"/>
      <c r="E473" s="38"/>
      <c r="F473" s="38"/>
      <c r="G473" s="38"/>
      <c r="H473" s="38"/>
    </row>
    <row r="474" spans="1:8" ht="13.9" customHeight="1">
      <c r="A474" s="22"/>
      <c r="B474" s="31" t="s">
        <v>173</v>
      </c>
      <c r="C474" s="29" t="s">
        <v>168</v>
      </c>
      <c r="D474" s="36">
        <v>0</v>
      </c>
      <c r="E474" s="37">
        <v>690</v>
      </c>
      <c r="F474" s="56">
        <v>709</v>
      </c>
      <c r="G474" s="56">
        <v>709</v>
      </c>
      <c r="H474" s="38">
        <v>902</v>
      </c>
    </row>
    <row r="475" spans="1:8" ht="13.9" customHeight="1">
      <c r="A475" s="22" t="s">
        <v>10</v>
      </c>
      <c r="B475" s="31">
        <v>60</v>
      </c>
      <c r="C475" s="29" t="s">
        <v>319</v>
      </c>
      <c r="D475" s="34">
        <f t="shared" ref="D475:G475" si="117">D474</f>
        <v>0</v>
      </c>
      <c r="E475" s="35">
        <f t="shared" si="117"/>
        <v>690</v>
      </c>
      <c r="F475" s="57">
        <f t="shared" si="117"/>
        <v>709</v>
      </c>
      <c r="G475" s="57">
        <f t="shared" si="117"/>
        <v>709</v>
      </c>
      <c r="H475" s="35">
        <v>902</v>
      </c>
    </row>
    <row r="476" spans="1:8" ht="10.15" customHeight="1">
      <c r="A476" s="22"/>
      <c r="B476" s="31"/>
      <c r="C476" s="29"/>
      <c r="D476" s="38"/>
      <c r="E476" s="38"/>
      <c r="F476" s="38"/>
      <c r="G476" s="38"/>
      <c r="H476" s="38"/>
    </row>
    <row r="477" spans="1:8" ht="13.9" customHeight="1">
      <c r="A477" s="22"/>
      <c r="B477" s="31">
        <v>61</v>
      </c>
      <c r="C477" s="29" t="s">
        <v>169</v>
      </c>
      <c r="D477" s="38"/>
      <c r="E477" s="38"/>
      <c r="F477" s="38"/>
      <c r="G477" s="38"/>
      <c r="H477" s="38"/>
    </row>
    <row r="478" spans="1:8" ht="13.9" customHeight="1">
      <c r="A478" s="22"/>
      <c r="B478" s="28">
        <v>76</v>
      </c>
      <c r="C478" s="29" t="s">
        <v>218</v>
      </c>
      <c r="D478" s="38"/>
      <c r="E478" s="38"/>
      <c r="F478" s="38"/>
      <c r="G478" s="38"/>
      <c r="H478" s="38"/>
    </row>
    <row r="479" spans="1:8" ht="13.9" customHeight="1">
      <c r="A479" s="22"/>
      <c r="B479" s="31" t="s">
        <v>174</v>
      </c>
      <c r="C479" s="29" t="s">
        <v>77</v>
      </c>
      <c r="D479" s="40">
        <v>0</v>
      </c>
      <c r="E479" s="71">
        <v>3232</v>
      </c>
      <c r="F479" s="71">
        <v>4000</v>
      </c>
      <c r="G479" s="71">
        <v>4000</v>
      </c>
      <c r="H479" s="42">
        <v>4000</v>
      </c>
    </row>
    <row r="480" spans="1:8" ht="13.9" customHeight="1">
      <c r="A480" s="22" t="s">
        <v>10</v>
      </c>
      <c r="B480" s="31">
        <v>61</v>
      </c>
      <c r="C480" s="29" t="s">
        <v>169</v>
      </c>
      <c r="D480" s="40">
        <f t="shared" ref="D480:G480" si="118">D479</f>
        <v>0</v>
      </c>
      <c r="E480" s="71">
        <f t="shared" si="118"/>
        <v>3232</v>
      </c>
      <c r="F480" s="71">
        <f t="shared" si="118"/>
        <v>4000</v>
      </c>
      <c r="G480" s="71">
        <f t="shared" si="118"/>
        <v>4000</v>
      </c>
      <c r="H480" s="41">
        <v>4000</v>
      </c>
    </row>
    <row r="481" spans="1:8" ht="13.9" customHeight="1">
      <c r="A481" s="22" t="s">
        <v>10</v>
      </c>
      <c r="B481" s="103" t="s">
        <v>184</v>
      </c>
      <c r="C481" s="26" t="s">
        <v>14</v>
      </c>
      <c r="D481" s="40">
        <f t="shared" ref="D481:G481" si="119">D480+D475</f>
        <v>0</v>
      </c>
      <c r="E481" s="41">
        <f t="shared" si="119"/>
        <v>3922</v>
      </c>
      <c r="F481" s="71">
        <f t="shared" si="119"/>
        <v>4709</v>
      </c>
      <c r="G481" s="71">
        <f t="shared" si="119"/>
        <v>4709</v>
      </c>
      <c r="H481" s="41">
        <v>4902</v>
      </c>
    </row>
    <row r="482" spans="1:8" ht="13.9" customHeight="1">
      <c r="A482" s="22" t="s">
        <v>10</v>
      </c>
      <c r="B482" s="102">
        <v>5</v>
      </c>
      <c r="C482" s="29" t="s">
        <v>232</v>
      </c>
      <c r="D482" s="40">
        <f t="shared" ref="D482:G483" si="120">D481</f>
        <v>0</v>
      </c>
      <c r="E482" s="41">
        <f t="shared" si="120"/>
        <v>3922</v>
      </c>
      <c r="F482" s="71">
        <f t="shared" si="120"/>
        <v>4709</v>
      </c>
      <c r="G482" s="71">
        <f t="shared" si="120"/>
        <v>4709</v>
      </c>
      <c r="H482" s="41">
        <v>4902</v>
      </c>
    </row>
    <row r="483" spans="1:8" ht="13.9" customHeight="1">
      <c r="A483" s="22" t="s">
        <v>10</v>
      </c>
      <c r="B483" s="25">
        <v>2216</v>
      </c>
      <c r="C483" s="26" t="s">
        <v>3</v>
      </c>
      <c r="D483" s="34">
        <f t="shared" si="120"/>
        <v>0</v>
      </c>
      <c r="E483" s="35">
        <f t="shared" si="120"/>
        <v>3922</v>
      </c>
      <c r="F483" s="57">
        <f t="shared" si="120"/>
        <v>4709</v>
      </c>
      <c r="G483" s="57">
        <f t="shared" si="120"/>
        <v>4709</v>
      </c>
      <c r="H483" s="35">
        <v>4902</v>
      </c>
    </row>
    <row r="484" spans="1:8" ht="10.15" customHeight="1">
      <c r="A484" s="22"/>
      <c r="B484" s="25"/>
      <c r="C484" s="26"/>
      <c r="D484" s="36"/>
      <c r="E484" s="37"/>
      <c r="F484" s="36"/>
      <c r="G484" s="36"/>
      <c r="H484" s="37"/>
    </row>
    <row r="485" spans="1:8" ht="13.9" customHeight="1">
      <c r="A485" s="22" t="s">
        <v>12</v>
      </c>
      <c r="B485" s="45">
        <v>3454</v>
      </c>
      <c r="C485" s="24" t="s">
        <v>4</v>
      </c>
      <c r="D485" s="33"/>
      <c r="E485" s="33"/>
      <c r="F485" s="33"/>
      <c r="G485" s="33"/>
      <c r="H485" s="33"/>
    </row>
    <row r="486" spans="1:8" ht="13.9" customHeight="1">
      <c r="A486" s="22"/>
      <c r="B486" s="47">
        <v>2</v>
      </c>
      <c r="C486" s="53" t="s">
        <v>217</v>
      </c>
      <c r="D486" s="38"/>
      <c r="E486" s="38"/>
      <c r="F486" s="38"/>
      <c r="G486" s="38"/>
      <c r="H486" s="38"/>
    </row>
    <row r="487" spans="1:8" ht="13.9" customHeight="1">
      <c r="A487" s="22"/>
      <c r="B487" s="104">
        <v>2.1110000000000002</v>
      </c>
      <c r="C487" s="24" t="s">
        <v>144</v>
      </c>
      <c r="D487" s="38"/>
      <c r="E487" s="38"/>
      <c r="F487" s="38"/>
      <c r="G487" s="38"/>
      <c r="H487" s="38"/>
    </row>
    <row r="488" spans="1:8" ht="13.9" customHeight="1">
      <c r="A488" s="22"/>
      <c r="B488" s="23">
        <v>60</v>
      </c>
      <c r="C488" s="53" t="s">
        <v>145</v>
      </c>
      <c r="D488" s="38"/>
      <c r="E488" s="38"/>
      <c r="F488" s="38"/>
      <c r="G488" s="38"/>
      <c r="H488" s="38"/>
    </row>
    <row r="489" spans="1:8" ht="13.15" customHeight="1">
      <c r="A489" s="22"/>
      <c r="B489" s="51" t="s">
        <v>17</v>
      </c>
      <c r="C489" s="53" t="s">
        <v>18</v>
      </c>
      <c r="D489" s="37">
        <v>7411</v>
      </c>
      <c r="E489" s="69">
        <v>0</v>
      </c>
      <c r="F489" s="56">
        <v>9197</v>
      </c>
      <c r="G489" s="37">
        <v>9197</v>
      </c>
      <c r="H489" s="63">
        <v>9644</v>
      </c>
    </row>
    <row r="490" spans="1:8" s="121" customFormat="1" ht="13.15" customHeight="1">
      <c r="A490" s="22" t="s">
        <v>10</v>
      </c>
      <c r="B490" s="23">
        <v>60</v>
      </c>
      <c r="C490" s="53" t="s">
        <v>145</v>
      </c>
      <c r="D490" s="35">
        <f t="shared" ref="D490:G490" si="121">SUM(D489:D489)</f>
        <v>7411</v>
      </c>
      <c r="E490" s="43">
        <f t="shared" si="121"/>
        <v>0</v>
      </c>
      <c r="F490" s="57">
        <f t="shared" si="121"/>
        <v>9197</v>
      </c>
      <c r="G490" s="35">
        <f t="shared" si="121"/>
        <v>9197</v>
      </c>
      <c r="H490" s="60">
        <v>9644</v>
      </c>
    </row>
    <row r="491" spans="1:8" s="121" customFormat="1" ht="13.15" customHeight="1">
      <c r="A491" s="22" t="s">
        <v>10</v>
      </c>
      <c r="B491" s="104">
        <v>2.1110000000000002</v>
      </c>
      <c r="C491" s="24" t="s">
        <v>144</v>
      </c>
      <c r="D491" s="57">
        <f t="shared" ref="D491:G491" si="122">SUM(D489:D489)</f>
        <v>7411</v>
      </c>
      <c r="E491" s="34">
        <f t="shared" si="122"/>
        <v>0</v>
      </c>
      <c r="F491" s="57">
        <f t="shared" si="122"/>
        <v>9197</v>
      </c>
      <c r="G491" s="57">
        <f t="shared" si="122"/>
        <v>9197</v>
      </c>
      <c r="H491" s="57">
        <v>9644</v>
      </c>
    </row>
    <row r="492" spans="1:8" s="121" customFormat="1" ht="13.15" customHeight="1">
      <c r="A492" s="22" t="s">
        <v>10</v>
      </c>
      <c r="B492" s="47">
        <v>2</v>
      </c>
      <c r="C492" s="53" t="s">
        <v>217</v>
      </c>
      <c r="D492" s="71">
        <f t="shared" ref="D492:G493" si="123">D491</f>
        <v>7411</v>
      </c>
      <c r="E492" s="40">
        <f t="shared" si="123"/>
        <v>0</v>
      </c>
      <c r="F492" s="71">
        <f t="shared" si="123"/>
        <v>9197</v>
      </c>
      <c r="G492" s="71">
        <f t="shared" si="123"/>
        <v>9197</v>
      </c>
      <c r="H492" s="71">
        <v>9644</v>
      </c>
    </row>
    <row r="493" spans="1:8" s="121" customFormat="1" ht="13.15" customHeight="1">
      <c r="A493" s="22" t="s">
        <v>10</v>
      </c>
      <c r="B493" s="45">
        <v>3454</v>
      </c>
      <c r="C493" s="24" t="s">
        <v>4</v>
      </c>
      <c r="D493" s="60">
        <f t="shared" si="123"/>
        <v>7411</v>
      </c>
      <c r="E493" s="43">
        <f t="shared" si="123"/>
        <v>0</v>
      </c>
      <c r="F493" s="60">
        <f t="shared" si="123"/>
        <v>9197</v>
      </c>
      <c r="G493" s="60">
        <f t="shared" si="123"/>
        <v>9197</v>
      </c>
      <c r="H493" s="60">
        <v>9644</v>
      </c>
    </row>
    <row r="494" spans="1:8" s="145" customFormat="1" ht="13.15" customHeight="1">
      <c r="A494" s="156" t="s">
        <v>10</v>
      </c>
      <c r="B494" s="157"/>
      <c r="C494" s="158" t="s">
        <v>11</v>
      </c>
      <c r="D494" s="159">
        <f t="shared" ref="D494:G494" si="124">D493+D467+D397+D483+D37</f>
        <v>969467</v>
      </c>
      <c r="E494" s="159">
        <f t="shared" si="124"/>
        <v>1137842</v>
      </c>
      <c r="F494" s="159">
        <f t="shared" si="124"/>
        <v>2352217</v>
      </c>
      <c r="G494" s="159">
        <f t="shared" si="124"/>
        <v>2561371</v>
      </c>
      <c r="H494" s="159">
        <v>2656878</v>
      </c>
    </row>
    <row r="495" spans="1:8" s="121" customFormat="1" ht="6" customHeight="1">
      <c r="A495" s="22"/>
      <c r="B495" s="23"/>
      <c r="C495" s="24"/>
      <c r="D495" s="62"/>
      <c r="E495" s="62"/>
      <c r="F495" s="62"/>
      <c r="G495" s="62"/>
      <c r="H495" s="62"/>
    </row>
    <row r="496" spans="1:8" s="121" customFormat="1" ht="13.15" customHeight="1">
      <c r="A496" s="22"/>
      <c r="B496" s="23"/>
      <c r="C496" s="106" t="s">
        <v>146</v>
      </c>
      <c r="D496" s="38"/>
      <c r="E496" s="33"/>
      <c r="F496" s="33"/>
      <c r="G496" s="33"/>
      <c r="H496" s="33"/>
    </row>
    <row r="497" spans="1:8" s="121" customFormat="1" ht="13.15" customHeight="1">
      <c r="A497" s="22" t="s">
        <v>12</v>
      </c>
      <c r="B497" s="25">
        <v>4210</v>
      </c>
      <c r="C497" s="26" t="s">
        <v>336</v>
      </c>
      <c r="D497" s="107"/>
      <c r="E497" s="107"/>
      <c r="F497" s="107"/>
      <c r="G497" s="107"/>
      <c r="H497" s="107"/>
    </row>
    <row r="498" spans="1:8" s="121" customFormat="1" ht="13.15" customHeight="1">
      <c r="A498" s="27"/>
      <c r="B498" s="108">
        <v>1</v>
      </c>
      <c r="C498" s="29" t="s">
        <v>147</v>
      </c>
      <c r="D498" s="109"/>
      <c r="E498" s="109"/>
      <c r="F498" s="109"/>
      <c r="G498" s="109"/>
      <c r="H498" s="109"/>
    </row>
    <row r="499" spans="1:8" s="121" customFormat="1" ht="13.15" customHeight="1">
      <c r="A499" s="27"/>
      <c r="B499" s="104">
        <v>1.1100000000000001</v>
      </c>
      <c r="C499" s="26" t="s">
        <v>148</v>
      </c>
      <c r="D499" s="109"/>
      <c r="E499" s="109"/>
      <c r="F499" s="109"/>
      <c r="G499" s="109"/>
      <c r="H499" s="109"/>
    </row>
    <row r="500" spans="1:8" s="121" customFormat="1" ht="13.15" customHeight="1">
      <c r="A500" s="27"/>
      <c r="B500" s="28">
        <v>60</v>
      </c>
      <c r="C500" s="29" t="s">
        <v>149</v>
      </c>
      <c r="D500" s="107"/>
      <c r="E500" s="107"/>
      <c r="F500" s="107"/>
      <c r="G500" s="107"/>
      <c r="H500" s="107"/>
    </row>
    <row r="501" spans="1:8" s="121" customFormat="1" ht="25.5">
      <c r="A501" s="27"/>
      <c r="B501" s="123" t="s">
        <v>153</v>
      </c>
      <c r="C501" s="29" t="s">
        <v>338</v>
      </c>
      <c r="D501" s="63">
        <v>500000</v>
      </c>
      <c r="E501" s="69">
        <v>0</v>
      </c>
      <c r="F501" s="36">
        <v>0</v>
      </c>
      <c r="G501" s="69">
        <v>0</v>
      </c>
      <c r="H501" s="69">
        <v>0</v>
      </c>
    </row>
    <row r="502" spans="1:8" s="121" customFormat="1" ht="27.75" customHeight="1">
      <c r="A502" s="27"/>
      <c r="B502" s="123" t="s">
        <v>267</v>
      </c>
      <c r="C502" s="29" t="s">
        <v>274</v>
      </c>
      <c r="D502" s="63">
        <v>56464</v>
      </c>
      <c r="E502" s="69">
        <v>0</v>
      </c>
      <c r="F502" s="63">
        <v>1</v>
      </c>
      <c r="G502" s="63">
        <v>1</v>
      </c>
      <c r="H502" s="69">
        <v>0</v>
      </c>
    </row>
    <row r="503" spans="1:8" s="121" customFormat="1" ht="25.5">
      <c r="A503" s="39"/>
      <c r="B503" s="164" t="s">
        <v>178</v>
      </c>
      <c r="C503" s="165" t="s">
        <v>277</v>
      </c>
      <c r="D503" s="66">
        <v>21702</v>
      </c>
      <c r="E503" s="75">
        <v>0</v>
      </c>
      <c r="F503" s="75">
        <v>0</v>
      </c>
      <c r="G503" s="75">
        <v>0</v>
      </c>
      <c r="H503" s="75">
        <v>0</v>
      </c>
    </row>
    <row r="504" spans="1:8" s="121" customFormat="1">
      <c r="A504" s="27"/>
      <c r="B504" s="123" t="s">
        <v>230</v>
      </c>
      <c r="C504" s="29" t="s">
        <v>279</v>
      </c>
      <c r="D504" s="69">
        <v>0</v>
      </c>
      <c r="E504" s="69">
        <v>0</v>
      </c>
      <c r="F504" s="63">
        <v>1100000</v>
      </c>
      <c r="G504" s="63">
        <v>2100000</v>
      </c>
      <c r="H504" s="63">
        <v>350000</v>
      </c>
    </row>
    <row r="505" spans="1:8" s="121" customFormat="1" ht="38.25">
      <c r="A505" s="27"/>
      <c r="B505" s="123" t="s">
        <v>286</v>
      </c>
      <c r="C505" s="120" t="s">
        <v>306</v>
      </c>
      <c r="D505" s="63">
        <v>8262</v>
      </c>
      <c r="E505" s="69">
        <v>0</v>
      </c>
      <c r="F505" s="69">
        <v>0</v>
      </c>
      <c r="G505" s="69">
        <v>0</v>
      </c>
      <c r="H505" s="69">
        <v>0</v>
      </c>
    </row>
    <row r="506" spans="1:8" s="121" customFormat="1" ht="38.25">
      <c r="A506" s="27"/>
      <c r="B506" s="123" t="s">
        <v>287</v>
      </c>
      <c r="C506" s="120" t="s">
        <v>301</v>
      </c>
      <c r="D506" s="63">
        <v>82620</v>
      </c>
      <c r="E506" s="69">
        <v>0</v>
      </c>
      <c r="F506" s="63">
        <v>94980</v>
      </c>
      <c r="G506" s="63">
        <v>94980</v>
      </c>
      <c r="H506" s="63">
        <v>46380</v>
      </c>
    </row>
    <row r="507" spans="1:8" s="121" customFormat="1" ht="14.45" customHeight="1">
      <c r="A507" s="27"/>
      <c r="B507" s="123" t="s">
        <v>243</v>
      </c>
      <c r="C507" s="120" t="s">
        <v>313</v>
      </c>
      <c r="D507" s="69">
        <v>0</v>
      </c>
      <c r="E507" s="69">
        <v>0</v>
      </c>
      <c r="F507" s="69">
        <v>0</v>
      </c>
      <c r="G507" s="63">
        <v>10000</v>
      </c>
      <c r="H507" s="63">
        <v>5000</v>
      </c>
    </row>
    <row r="508" spans="1:8" s="121" customFormat="1" ht="14.45" customHeight="1">
      <c r="A508" s="27"/>
      <c r="B508" s="123" t="s">
        <v>245</v>
      </c>
      <c r="C508" s="120" t="s">
        <v>314</v>
      </c>
      <c r="D508" s="69">
        <v>0</v>
      </c>
      <c r="E508" s="69">
        <v>0</v>
      </c>
      <c r="F508" s="69">
        <v>0</v>
      </c>
      <c r="G508" s="63">
        <v>10000</v>
      </c>
      <c r="H508" s="63">
        <v>10000</v>
      </c>
    </row>
    <row r="509" spans="1:8" s="121" customFormat="1" ht="14.45" customHeight="1">
      <c r="A509" s="27"/>
      <c r="B509" s="123" t="s">
        <v>315</v>
      </c>
      <c r="C509" s="120" t="s">
        <v>316</v>
      </c>
      <c r="D509" s="69">
        <v>0</v>
      </c>
      <c r="E509" s="69">
        <v>0</v>
      </c>
      <c r="F509" s="69">
        <v>0</v>
      </c>
      <c r="G509" s="63">
        <v>25000</v>
      </c>
      <c r="H509" s="63">
        <v>10000</v>
      </c>
    </row>
    <row r="510" spans="1:8" s="121" customFormat="1" ht="14.45" customHeight="1">
      <c r="A510" s="27"/>
      <c r="B510" s="123" t="s">
        <v>317</v>
      </c>
      <c r="C510" s="120" t="s">
        <v>318</v>
      </c>
      <c r="D510" s="69">
        <v>0</v>
      </c>
      <c r="E510" s="69">
        <v>0</v>
      </c>
      <c r="F510" s="69">
        <v>0</v>
      </c>
      <c r="G510" s="63">
        <v>5000</v>
      </c>
      <c r="H510" s="69">
        <v>0</v>
      </c>
    </row>
    <row r="511" spans="1:8" s="121" customFormat="1" ht="14.45" customHeight="1">
      <c r="A511" s="27"/>
      <c r="B511" s="123" t="s">
        <v>328</v>
      </c>
      <c r="C511" s="120" t="s">
        <v>329</v>
      </c>
      <c r="D511" s="75">
        <v>0</v>
      </c>
      <c r="E511" s="75">
        <v>0</v>
      </c>
      <c r="F511" s="75">
        <v>0</v>
      </c>
      <c r="G511" s="75">
        <v>0</v>
      </c>
      <c r="H511" s="66">
        <v>2500</v>
      </c>
    </row>
    <row r="512" spans="1:8" s="121" customFormat="1" ht="14.45" customHeight="1">
      <c r="A512" s="27" t="s">
        <v>10</v>
      </c>
      <c r="B512" s="28">
        <v>60</v>
      </c>
      <c r="C512" s="29" t="s">
        <v>149</v>
      </c>
      <c r="D512" s="66">
        <f t="shared" ref="D512:G512" si="125">SUM(D501:D511)</f>
        <v>669048</v>
      </c>
      <c r="E512" s="75">
        <f t="shared" si="125"/>
        <v>0</v>
      </c>
      <c r="F512" s="66">
        <f t="shared" si="125"/>
        <v>1194981</v>
      </c>
      <c r="G512" s="66">
        <f t="shared" si="125"/>
        <v>2244981</v>
      </c>
      <c r="H512" s="66">
        <v>423880</v>
      </c>
    </row>
    <row r="513" spans="1:8" s="121" customFormat="1" ht="14.45" customHeight="1">
      <c r="A513" s="27" t="s">
        <v>10</v>
      </c>
      <c r="B513" s="104">
        <v>1.1100000000000001</v>
      </c>
      <c r="C513" s="26" t="s">
        <v>148</v>
      </c>
      <c r="D513" s="60">
        <f t="shared" ref="D513:G514" si="126">D512</f>
        <v>669048</v>
      </c>
      <c r="E513" s="43">
        <f t="shared" si="126"/>
        <v>0</v>
      </c>
      <c r="F513" s="60">
        <f t="shared" si="126"/>
        <v>1194981</v>
      </c>
      <c r="G513" s="60">
        <f t="shared" si="126"/>
        <v>2244981</v>
      </c>
      <c r="H513" s="60">
        <v>423880</v>
      </c>
    </row>
    <row r="514" spans="1:8" s="121" customFormat="1" ht="14.45" customHeight="1">
      <c r="A514" s="27" t="s">
        <v>10</v>
      </c>
      <c r="B514" s="108">
        <v>1</v>
      </c>
      <c r="C514" s="29" t="s">
        <v>147</v>
      </c>
      <c r="D514" s="66">
        <f t="shared" si="126"/>
        <v>669048</v>
      </c>
      <c r="E514" s="75">
        <f t="shared" si="126"/>
        <v>0</v>
      </c>
      <c r="F514" s="66">
        <f t="shared" si="126"/>
        <v>1194981</v>
      </c>
      <c r="G514" s="66">
        <f t="shared" si="126"/>
        <v>2244981</v>
      </c>
      <c r="H514" s="66">
        <v>423880</v>
      </c>
    </row>
    <row r="515" spans="1:8" s="121" customFormat="1" ht="14.45" customHeight="1">
      <c r="A515" s="27"/>
      <c r="B515" s="108"/>
      <c r="C515" s="29"/>
      <c r="D515" s="110"/>
      <c r="E515" s="63"/>
      <c r="F515" s="63"/>
      <c r="G515" s="110"/>
      <c r="H515" s="63"/>
    </row>
    <row r="516" spans="1:8" s="121" customFormat="1" ht="14.45" customHeight="1">
      <c r="A516" s="27"/>
      <c r="B516" s="108">
        <v>2</v>
      </c>
      <c r="C516" s="29" t="s">
        <v>154</v>
      </c>
      <c r="D516" s="7"/>
      <c r="E516" s="7"/>
      <c r="F516" s="7"/>
      <c r="G516" s="7"/>
      <c r="H516" s="7"/>
    </row>
    <row r="517" spans="1:8" s="121" customFormat="1" ht="14.45" customHeight="1">
      <c r="A517" s="27"/>
      <c r="B517" s="104">
        <v>2.101</v>
      </c>
      <c r="C517" s="26" t="s">
        <v>150</v>
      </c>
      <c r="D517" s="110"/>
      <c r="E517" s="110"/>
      <c r="F517" s="110"/>
      <c r="G517" s="110"/>
      <c r="H517" s="110"/>
    </row>
    <row r="518" spans="1:8" s="121" customFormat="1" ht="14.45" customHeight="1">
      <c r="A518" s="27"/>
      <c r="B518" s="28">
        <v>60</v>
      </c>
      <c r="C518" s="29" t="s">
        <v>149</v>
      </c>
      <c r="D518" s="110"/>
      <c r="E518" s="110"/>
      <c r="F518" s="110"/>
      <c r="G518" s="110"/>
      <c r="H518" s="110"/>
    </row>
    <row r="519" spans="1:8" s="121" customFormat="1" ht="14.45" customHeight="1">
      <c r="A519" s="27"/>
      <c r="B519" s="123" t="s">
        <v>230</v>
      </c>
      <c r="C519" s="29" t="s">
        <v>268</v>
      </c>
      <c r="D519" s="69">
        <v>0</v>
      </c>
      <c r="E519" s="69">
        <v>0</v>
      </c>
      <c r="F519" s="63">
        <v>21760</v>
      </c>
      <c r="G519" s="63">
        <v>21760</v>
      </c>
      <c r="H519" s="69">
        <v>0</v>
      </c>
    </row>
    <row r="520" spans="1:8" s="121" customFormat="1" ht="14.45" customHeight="1">
      <c r="A520" s="27" t="s">
        <v>10</v>
      </c>
      <c r="B520" s="28">
        <v>60</v>
      </c>
      <c r="C520" s="29" t="s">
        <v>149</v>
      </c>
      <c r="D520" s="43">
        <f t="shared" ref="D520:G521" si="127">D519</f>
        <v>0</v>
      </c>
      <c r="E520" s="43">
        <f t="shared" si="127"/>
        <v>0</v>
      </c>
      <c r="F520" s="60">
        <f t="shared" si="127"/>
        <v>21760</v>
      </c>
      <c r="G520" s="60">
        <f t="shared" si="127"/>
        <v>21760</v>
      </c>
      <c r="H520" s="43">
        <v>0</v>
      </c>
    </row>
    <row r="521" spans="1:8" s="121" customFormat="1" ht="14.45" customHeight="1">
      <c r="A521" s="27" t="s">
        <v>10</v>
      </c>
      <c r="B521" s="104">
        <v>2.101</v>
      </c>
      <c r="C521" s="26" t="s">
        <v>150</v>
      </c>
      <c r="D521" s="75">
        <f t="shared" si="127"/>
        <v>0</v>
      </c>
      <c r="E521" s="75">
        <f t="shared" si="127"/>
        <v>0</v>
      </c>
      <c r="F521" s="66">
        <f t="shared" si="127"/>
        <v>21760</v>
      </c>
      <c r="G521" s="66">
        <f t="shared" si="127"/>
        <v>21760</v>
      </c>
      <c r="H521" s="75">
        <v>0</v>
      </c>
    </row>
    <row r="522" spans="1:8" s="121" customFormat="1" ht="14.45" customHeight="1">
      <c r="A522" s="27"/>
      <c r="B522" s="104"/>
      <c r="C522" s="26"/>
      <c r="D522" s="110"/>
      <c r="E522" s="69"/>
      <c r="F522" s="69"/>
      <c r="G522" s="69"/>
      <c r="H522" s="63"/>
    </row>
    <row r="523" spans="1:8" ht="14.45" customHeight="1">
      <c r="A523" s="27"/>
      <c r="B523" s="104">
        <v>2.1040000000000001</v>
      </c>
      <c r="C523" s="26" t="s">
        <v>152</v>
      </c>
      <c r="D523" s="110"/>
      <c r="E523" s="110"/>
      <c r="F523" s="110"/>
      <c r="G523" s="110"/>
      <c r="H523" s="110"/>
    </row>
    <row r="524" spans="1:8" ht="14.45" customHeight="1">
      <c r="A524" s="27"/>
      <c r="B524" s="28">
        <v>60</v>
      </c>
      <c r="C524" s="29" t="s">
        <v>149</v>
      </c>
      <c r="D524" s="110"/>
      <c r="E524" s="110"/>
      <c r="F524" s="110"/>
      <c r="G524" s="110"/>
      <c r="H524" s="110"/>
    </row>
    <row r="525" spans="1:8" ht="14.45" customHeight="1">
      <c r="A525" s="27"/>
      <c r="B525" s="124" t="s">
        <v>243</v>
      </c>
      <c r="C525" s="111" t="s">
        <v>244</v>
      </c>
      <c r="D525" s="63">
        <v>1585</v>
      </c>
      <c r="E525" s="69">
        <v>0</v>
      </c>
      <c r="F525" s="56">
        <v>7658</v>
      </c>
      <c r="G525" s="63">
        <v>7658</v>
      </c>
      <c r="H525" s="63">
        <v>7000</v>
      </c>
    </row>
    <row r="526" spans="1:8" ht="27.95" customHeight="1">
      <c r="A526" s="27"/>
      <c r="B526" s="124" t="s">
        <v>245</v>
      </c>
      <c r="C526" s="111" t="s">
        <v>246</v>
      </c>
      <c r="D526" s="75">
        <v>0</v>
      </c>
      <c r="E526" s="75">
        <v>0</v>
      </c>
      <c r="F526" s="71">
        <v>33705</v>
      </c>
      <c r="G526" s="66">
        <v>33705</v>
      </c>
      <c r="H526" s="66">
        <v>8334</v>
      </c>
    </row>
    <row r="527" spans="1:8">
      <c r="A527" s="27" t="s">
        <v>10</v>
      </c>
      <c r="B527" s="28">
        <v>60</v>
      </c>
      <c r="C527" s="29" t="s">
        <v>149</v>
      </c>
      <c r="D527" s="66">
        <f t="shared" ref="D527:G527" si="128">SUM(D525:D526)</f>
        <v>1585</v>
      </c>
      <c r="E527" s="75">
        <f t="shared" si="128"/>
        <v>0</v>
      </c>
      <c r="F527" s="66">
        <f t="shared" si="128"/>
        <v>41363</v>
      </c>
      <c r="G527" s="66">
        <f t="shared" si="128"/>
        <v>41363</v>
      </c>
      <c r="H527" s="66">
        <v>15334</v>
      </c>
    </row>
    <row r="528" spans="1:8">
      <c r="A528" s="27" t="s">
        <v>10</v>
      </c>
      <c r="B528" s="104">
        <v>2.1040000000000001</v>
      </c>
      <c r="C528" s="26" t="s">
        <v>152</v>
      </c>
      <c r="D528" s="66">
        <f t="shared" ref="D528:G528" si="129">D527</f>
        <v>1585</v>
      </c>
      <c r="E528" s="75">
        <f t="shared" si="129"/>
        <v>0</v>
      </c>
      <c r="F528" s="66">
        <f t="shared" si="129"/>
        <v>41363</v>
      </c>
      <c r="G528" s="66">
        <f t="shared" si="129"/>
        <v>41363</v>
      </c>
      <c r="H528" s="66">
        <v>15334</v>
      </c>
    </row>
    <row r="529" spans="1:8">
      <c r="A529" s="27" t="s">
        <v>10</v>
      </c>
      <c r="B529" s="108">
        <v>2</v>
      </c>
      <c r="C529" s="29" t="s">
        <v>154</v>
      </c>
      <c r="D529" s="60">
        <f t="shared" ref="D529:G529" si="130">D528+D521</f>
        <v>1585</v>
      </c>
      <c r="E529" s="43">
        <f t="shared" si="130"/>
        <v>0</v>
      </c>
      <c r="F529" s="60">
        <f t="shared" si="130"/>
        <v>63123</v>
      </c>
      <c r="G529" s="60">
        <f t="shared" si="130"/>
        <v>63123</v>
      </c>
      <c r="H529" s="60">
        <v>15334</v>
      </c>
    </row>
    <row r="530" spans="1:8">
      <c r="A530" s="27"/>
      <c r="B530" s="108"/>
      <c r="C530" s="29"/>
      <c r="D530" s="112"/>
      <c r="E530" s="113"/>
      <c r="F530" s="112"/>
      <c r="G530" s="112"/>
      <c r="H530" s="112"/>
    </row>
    <row r="531" spans="1:8">
      <c r="A531" s="27"/>
      <c r="B531" s="108">
        <v>3</v>
      </c>
      <c r="C531" s="29" t="s">
        <v>231</v>
      </c>
      <c r="D531" s="110"/>
      <c r="E531" s="114"/>
      <c r="F531" s="110"/>
      <c r="G531" s="110"/>
      <c r="H531" s="110"/>
    </row>
    <row r="532" spans="1:8">
      <c r="A532" s="27"/>
      <c r="B532" s="104">
        <v>3.105</v>
      </c>
      <c r="C532" s="26" t="s">
        <v>104</v>
      </c>
      <c r="D532" s="110"/>
      <c r="E532" s="114"/>
      <c r="F532" s="110"/>
      <c r="G532" s="110"/>
      <c r="H532" s="110"/>
    </row>
    <row r="533" spans="1:8">
      <c r="A533" s="27"/>
      <c r="B533" s="108">
        <v>61</v>
      </c>
      <c r="C533" s="29" t="s">
        <v>299</v>
      </c>
      <c r="D533" s="63"/>
      <c r="E533" s="63"/>
      <c r="F533" s="63"/>
      <c r="G533" s="63"/>
      <c r="H533" s="63"/>
    </row>
    <row r="534" spans="1:8">
      <c r="A534" s="39"/>
      <c r="B534" s="166" t="s">
        <v>221</v>
      </c>
      <c r="C534" s="165" t="s">
        <v>209</v>
      </c>
      <c r="D534" s="66">
        <v>14299</v>
      </c>
      <c r="E534" s="75">
        <v>0</v>
      </c>
      <c r="F534" s="40">
        <v>0</v>
      </c>
      <c r="G534" s="75">
        <v>0</v>
      </c>
      <c r="H534" s="75">
        <v>0</v>
      </c>
    </row>
    <row r="535" spans="1:8">
      <c r="A535" s="27" t="s">
        <v>10</v>
      </c>
      <c r="B535" s="104">
        <v>3.105</v>
      </c>
      <c r="C535" s="26" t="s">
        <v>104</v>
      </c>
      <c r="D535" s="66">
        <f t="shared" ref="D535:G536" si="131">D534</f>
        <v>14299</v>
      </c>
      <c r="E535" s="75">
        <f t="shared" si="131"/>
        <v>0</v>
      </c>
      <c r="F535" s="75">
        <f t="shared" si="131"/>
        <v>0</v>
      </c>
      <c r="G535" s="75">
        <f t="shared" si="131"/>
        <v>0</v>
      </c>
      <c r="H535" s="75">
        <v>0</v>
      </c>
    </row>
    <row r="536" spans="1:8">
      <c r="A536" s="27" t="s">
        <v>10</v>
      </c>
      <c r="B536" s="108">
        <v>3</v>
      </c>
      <c r="C536" s="29" t="s">
        <v>231</v>
      </c>
      <c r="D536" s="66">
        <f t="shared" si="131"/>
        <v>14299</v>
      </c>
      <c r="E536" s="75">
        <f t="shared" si="131"/>
        <v>0</v>
      </c>
      <c r="F536" s="75">
        <f t="shared" si="131"/>
        <v>0</v>
      </c>
      <c r="G536" s="75">
        <f t="shared" si="131"/>
        <v>0</v>
      </c>
      <c r="H536" s="75">
        <v>0</v>
      </c>
    </row>
    <row r="537" spans="1:8" ht="8.1" customHeight="1">
      <c r="A537" s="27"/>
      <c r="B537" s="108"/>
      <c r="C537" s="29"/>
      <c r="D537" s="110"/>
      <c r="E537" s="114"/>
      <c r="F537" s="110"/>
      <c r="G537" s="110"/>
      <c r="H537" s="110"/>
    </row>
    <row r="538" spans="1:8">
      <c r="A538" s="22"/>
      <c r="B538" s="47">
        <v>4</v>
      </c>
      <c r="C538" s="53" t="s">
        <v>192</v>
      </c>
      <c r="D538" s="110"/>
      <c r="E538" s="114"/>
      <c r="F538" s="110"/>
      <c r="G538" s="110"/>
      <c r="H538" s="110"/>
    </row>
    <row r="539" spans="1:8">
      <c r="A539" s="22"/>
      <c r="B539" s="68">
        <v>4.1070000000000002</v>
      </c>
      <c r="C539" s="24" t="s">
        <v>199</v>
      </c>
      <c r="D539" s="110"/>
      <c r="E539" s="114"/>
      <c r="F539" s="110"/>
      <c r="G539" s="110"/>
      <c r="H539" s="110"/>
    </row>
    <row r="540" spans="1:8" ht="25.5">
      <c r="A540" s="22"/>
      <c r="B540" s="96">
        <v>17</v>
      </c>
      <c r="C540" s="53" t="s">
        <v>249</v>
      </c>
      <c r="D540" s="63"/>
      <c r="E540" s="63"/>
      <c r="F540" s="63"/>
      <c r="G540" s="63"/>
      <c r="H540" s="63"/>
    </row>
    <row r="541" spans="1:8">
      <c r="A541" s="22"/>
      <c r="B541" s="28" t="s">
        <v>272</v>
      </c>
      <c r="C541" s="29" t="s">
        <v>278</v>
      </c>
      <c r="D541" s="69">
        <v>0</v>
      </c>
      <c r="E541" s="69">
        <v>0</v>
      </c>
      <c r="F541" s="63">
        <v>30000</v>
      </c>
      <c r="G541" s="63">
        <v>30000</v>
      </c>
      <c r="H541" s="69">
        <v>0</v>
      </c>
    </row>
    <row r="542" spans="1:8" ht="25.5">
      <c r="A542" s="22"/>
      <c r="B542" s="125" t="s">
        <v>284</v>
      </c>
      <c r="C542" s="120" t="s">
        <v>304</v>
      </c>
      <c r="D542" s="63">
        <v>4000</v>
      </c>
      <c r="E542" s="69">
        <v>0</v>
      </c>
      <c r="F542" s="69">
        <v>0</v>
      </c>
      <c r="G542" s="69">
        <v>0</v>
      </c>
      <c r="H542" s="69">
        <v>0</v>
      </c>
    </row>
    <row r="543" spans="1:8" ht="28.9" customHeight="1">
      <c r="A543" s="22"/>
      <c r="B543" s="125" t="s">
        <v>285</v>
      </c>
      <c r="C543" s="120" t="s">
        <v>300</v>
      </c>
      <c r="D543" s="63">
        <v>40000</v>
      </c>
      <c r="E543" s="69">
        <v>0</v>
      </c>
      <c r="F543" s="69">
        <v>0</v>
      </c>
      <c r="G543" s="69">
        <v>0</v>
      </c>
      <c r="H543" s="69">
        <v>0</v>
      </c>
    </row>
    <row r="544" spans="1:8" ht="14.45" customHeight="1">
      <c r="A544" s="22"/>
      <c r="B544" s="125" t="s">
        <v>324</v>
      </c>
      <c r="C544" s="120" t="s">
        <v>340</v>
      </c>
      <c r="D544" s="69">
        <v>0</v>
      </c>
      <c r="E544" s="69">
        <v>0</v>
      </c>
      <c r="F544" s="69">
        <v>0</v>
      </c>
      <c r="G544" s="69">
        <v>0</v>
      </c>
      <c r="H544" s="63">
        <v>1500</v>
      </c>
    </row>
    <row r="545" spans="1:8">
      <c r="A545" s="22"/>
      <c r="B545" s="125" t="s">
        <v>327</v>
      </c>
      <c r="C545" s="120" t="s">
        <v>339</v>
      </c>
      <c r="D545" s="69">
        <v>0</v>
      </c>
      <c r="E545" s="69">
        <v>0</v>
      </c>
      <c r="F545" s="69">
        <v>0</v>
      </c>
      <c r="G545" s="69">
        <v>0</v>
      </c>
      <c r="H545" s="63">
        <v>20000</v>
      </c>
    </row>
    <row r="546" spans="1:8" ht="25.5">
      <c r="A546" s="22" t="s">
        <v>10</v>
      </c>
      <c r="B546" s="96">
        <v>17</v>
      </c>
      <c r="C546" s="53" t="s">
        <v>249</v>
      </c>
      <c r="D546" s="60">
        <f t="shared" ref="D546:G546" si="132">SUM(D541:D545)</f>
        <v>44000</v>
      </c>
      <c r="E546" s="43">
        <f t="shared" si="132"/>
        <v>0</v>
      </c>
      <c r="F546" s="60">
        <f t="shared" si="132"/>
        <v>30000</v>
      </c>
      <c r="G546" s="60">
        <f t="shared" si="132"/>
        <v>30000</v>
      </c>
      <c r="H546" s="60">
        <v>21500</v>
      </c>
    </row>
    <row r="547" spans="1:8">
      <c r="A547" s="27" t="s">
        <v>10</v>
      </c>
      <c r="B547" s="68">
        <v>4.1070000000000002</v>
      </c>
      <c r="C547" s="24" t="s">
        <v>199</v>
      </c>
      <c r="D547" s="60">
        <f t="shared" ref="D547:G548" si="133">D546</f>
        <v>44000</v>
      </c>
      <c r="E547" s="43">
        <f t="shared" si="133"/>
        <v>0</v>
      </c>
      <c r="F547" s="60">
        <f t="shared" si="133"/>
        <v>30000</v>
      </c>
      <c r="G547" s="60">
        <f t="shared" si="133"/>
        <v>30000</v>
      </c>
      <c r="H547" s="60">
        <v>21500</v>
      </c>
    </row>
    <row r="548" spans="1:8">
      <c r="A548" s="27" t="s">
        <v>10</v>
      </c>
      <c r="B548" s="47">
        <v>4</v>
      </c>
      <c r="C548" s="53" t="s">
        <v>192</v>
      </c>
      <c r="D548" s="66">
        <f t="shared" si="133"/>
        <v>44000</v>
      </c>
      <c r="E548" s="75">
        <f t="shared" si="133"/>
        <v>0</v>
      </c>
      <c r="F548" s="66">
        <f t="shared" si="133"/>
        <v>30000</v>
      </c>
      <c r="G548" s="66">
        <f t="shared" si="133"/>
        <v>30000</v>
      </c>
      <c r="H548" s="66">
        <v>21500</v>
      </c>
    </row>
    <row r="549" spans="1:8" ht="15.6" customHeight="1">
      <c r="A549" s="27" t="s">
        <v>10</v>
      </c>
      <c r="B549" s="25">
        <v>4210</v>
      </c>
      <c r="C549" s="26" t="s">
        <v>5</v>
      </c>
      <c r="D549" s="66">
        <f t="shared" ref="D549:G549" si="134">D529+D514+D548+D536</f>
        <v>728932</v>
      </c>
      <c r="E549" s="75">
        <f t="shared" si="134"/>
        <v>0</v>
      </c>
      <c r="F549" s="66">
        <f t="shared" si="134"/>
        <v>1288104</v>
      </c>
      <c r="G549" s="66">
        <f t="shared" si="134"/>
        <v>2338104</v>
      </c>
      <c r="H549" s="66">
        <v>460714</v>
      </c>
    </row>
    <row r="550" spans="1:8">
      <c r="A550" s="105" t="s">
        <v>10</v>
      </c>
      <c r="B550" s="115"/>
      <c r="C550" s="116" t="s">
        <v>146</v>
      </c>
      <c r="D550" s="57">
        <f t="shared" ref="D550:G550" si="135">D549</f>
        <v>728932</v>
      </c>
      <c r="E550" s="34">
        <f t="shared" si="135"/>
        <v>0</v>
      </c>
      <c r="F550" s="57">
        <f t="shared" si="135"/>
        <v>1288104</v>
      </c>
      <c r="G550" s="57">
        <f t="shared" si="135"/>
        <v>2338104</v>
      </c>
      <c r="H550" s="57">
        <v>460714</v>
      </c>
    </row>
    <row r="551" spans="1:8">
      <c r="A551" s="105" t="s">
        <v>10</v>
      </c>
      <c r="B551" s="115"/>
      <c r="C551" s="116" t="s">
        <v>6</v>
      </c>
      <c r="D551" s="42">
        <f t="shared" ref="D551:G551" si="136">D550+D494</f>
        <v>1698399</v>
      </c>
      <c r="E551" s="42">
        <f t="shared" si="136"/>
        <v>1137842</v>
      </c>
      <c r="F551" s="42">
        <f t="shared" si="136"/>
        <v>3640321</v>
      </c>
      <c r="G551" s="42">
        <f t="shared" si="136"/>
        <v>4899475</v>
      </c>
      <c r="H551" s="42">
        <v>3117592</v>
      </c>
    </row>
    <row r="552" spans="1:8" ht="8.4499999999999993" customHeight="1">
      <c r="A552" s="22"/>
      <c r="B552" s="45"/>
      <c r="C552" s="117"/>
      <c r="D552" s="38"/>
      <c r="E552" s="38"/>
      <c r="F552" s="38"/>
      <c r="G552" s="38"/>
      <c r="H552" s="38"/>
    </row>
    <row r="553" spans="1:8" ht="25.5">
      <c r="A553" s="22" t="s">
        <v>233</v>
      </c>
      <c r="B553" s="23">
        <v>2210</v>
      </c>
      <c r="C553" s="50" t="s">
        <v>302</v>
      </c>
      <c r="D553" s="56">
        <v>12</v>
      </c>
      <c r="E553" s="56">
        <v>521</v>
      </c>
      <c r="F553" s="36">
        <v>0</v>
      </c>
      <c r="G553" s="36">
        <v>0</v>
      </c>
      <c r="H553" s="36">
        <v>0</v>
      </c>
    </row>
    <row r="554" spans="1:8" ht="13.9" customHeight="1">
      <c r="A554" s="130" t="s">
        <v>233</v>
      </c>
      <c r="B554" s="130">
        <v>2211</v>
      </c>
      <c r="C554" s="131" t="s">
        <v>337</v>
      </c>
      <c r="D554" s="12">
        <v>11</v>
      </c>
      <c r="E554" s="32">
        <v>0</v>
      </c>
      <c r="F554" s="36">
        <v>0</v>
      </c>
      <c r="G554" s="36">
        <v>0</v>
      </c>
      <c r="H554" s="36">
        <v>0</v>
      </c>
    </row>
    <row r="555" spans="1:8">
      <c r="A555" s="22"/>
      <c r="B555" s="23"/>
      <c r="C555" s="50"/>
      <c r="D555" s="56"/>
      <c r="E555" s="36"/>
      <c r="F555" s="36"/>
      <c r="G555" s="36"/>
      <c r="H555" s="36"/>
    </row>
    <row r="556" spans="1:8">
      <c r="F556" s="118"/>
    </row>
    <row r="557" spans="1:8">
      <c r="F557" s="118"/>
    </row>
    <row r="558" spans="1:8">
      <c r="B558" s="178"/>
      <c r="C558" s="178"/>
      <c r="D558" s="178"/>
      <c r="E558" s="178"/>
    </row>
    <row r="559" spans="1:8">
      <c r="A559" s="4" t="s">
        <v>345</v>
      </c>
    </row>
  </sheetData>
  <autoFilter ref="A18:H555"/>
  <mergeCells count="6">
    <mergeCell ref="B558:E558"/>
    <mergeCell ref="A1:H1"/>
    <mergeCell ref="A2:H2"/>
    <mergeCell ref="D16:E16"/>
    <mergeCell ref="B7:D7"/>
    <mergeCell ref="D17:E17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07" fitToHeight="0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12" manualBreakCount="12">
    <brk id="36" max="7" man="1"/>
    <brk id="74" max="7" man="1"/>
    <brk id="107" max="7" man="1"/>
    <brk id="144" max="7" man="1"/>
    <brk id="176" max="7" man="1"/>
    <brk id="246" max="7" man="1"/>
    <brk id="282" max="7" man="1"/>
    <brk id="317" max="7" man="1"/>
    <brk id="352" max="7" man="1"/>
    <brk id="384" max="7" man="1"/>
    <brk id="419" max="7" man="1"/>
    <brk id="4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dem13</vt:lpstr>
      <vt:lpstr>'dem13'!css</vt:lpstr>
      <vt:lpstr>'dem13'!fw</vt:lpstr>
      <vt:lpstr>'dem13'!health</vt:lpstr>
      <vt:lpstr>'dem13'!healthcap</vt:lpstr>
      <vt:lpstr>'dem13'!healthrec</vt:lpstr>
      <vt:lpstr>healthrevenue</vt:lpstr>
      <vt:lpstr>'dem13'!housing</vt:lpstr>
      <vt:lpstr>'dem13'!Print_Area</vt:lpstr>
      <vt:lpstr>'dem13'!Print_Titles</vt:lpstr>
      <vt:lpstr>'dem13'!pw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2018-02-27T05:06:52Z</cp:lastPrinted>
  <dcterms:created xsi:type="dcterms:W3CDTF">2004-06-02T16:16:07Z</dcterms:created>
  <dcterms:modified xsi:type="dcterms:W3CDTF">2018-04-07T07:47:24Z</dcterms:modified>
</cp:coreProperties>
</file>