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0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'dem10'!$A$31:$G$476</definedName>
    <definedName name="_rec1" localSheetId="0">'dem10'!#REF!</definedName>
    <definedName name="_rec2" localSheetId="0">'dem10'!#REF!</definedName>
    <definedName name="_Regression_Int" localSheetId="0" hidden="1">1</definedName>
    <definedName name="cess" localSheetId="0">'dem10'!$D$89:$G$89</definedName>
    <definedName name="debt" localSheetId="0">'dem10'!$D$413:$G$413</definedName>
    <definedName name="debt1" localSheetId="0">'dem10'!$D$450:$G$450</definedName>
    <definedName name="financecharged" localSheetId="0">'dem10'!$D$24:$F$24</definedName>
    <definedName name="financevoted" localSheetId="0">'dem10'!$D$25:$F$25</definedName>
    <definedName name="interest" localSheetId="0">'dem10'!$D$194:$G$194</definedName>
    <definedName name="it" localSheetId="0">'dem10'!$D$48:$G$48</definedName>
    <definedName name="loans" localSheetId="0">'dem10'!$D$464:$G$464</definedName>
    <definedName name="lotteries" localSheetId="0">'dem10'!$G$325</definedName>
    <definedName name="lottery" localSheetId="0">'dem10'!A1</definedName>
    <definedName name="lottery1" localSheetId="0">'dem10'!A1</definedName>
    <definedName name="lottery2" localSheetId="0">'dem10'!#REF!</definedName>
    <definedName name="mgs" localSheetId="0">'dem10'!$D$342:$G$342</definedName>
    <definedName name="np" localSheetId="0">'dem10'!#REF!</definedName>
    <definedName name="oas" localSheetId="0">'dem10'!#REF!</definedName>
    <definedName name="pao" localSheetId="0">'dem10'!$D$286:$G$286</definedName>
    <definedName name="penrec" localSheetId="0">'dem10'!$D$474:$G$474</definedName>
    <definedName name="pension" localSheetId="0">'dem10'!$D$315:$G$315</definedName>
    <definedName name="_xlnm.Print_Area" localSheetId="0">'dem10'!$A$1:$G$474</definedName>
    <definedName name="_xlnm.Print_Titles" localSheetId="0">'dem10'!$28:$31</definedName>
    <definedName name="recPAO" localSheetId="0">'dem10'!#REF!</definedName>
    <definedName name="recST" localSheetId="0">'dem10'!#REF!</definedName>
    <definedName name="revise" localSheetId="0">'dem10'!$D$491:$F$491</definedName>
    <definedName name="sgs" localSheetId="0">'dem10'!$D$207:$G$207</definedName>
    <definedName name="sgsrec" localSheetId="0">'dem10'!#REF!</definedName>
    <definedName name="sinking" localSheetId="0">'dem10'!$D$103:$G$103</definedName>
    <definedName name="social" localSheetId="0">'dem10'!$D$358:$G$358</definedName>
    <definedName name="SocialSecurity" localSheetId="0">'dem10'!$D$358:$G$358</definedName>
    <definedName name="st" localSheetId="0">'dem10'!#REF!</definedName>
    <definedName name="stamps" localSheetId="0">'dem10'!$D$62:$G$62</definedName>
    <definedName name="strec" localSheetId="0">'dem10'!#REF!</definedName>
    <definedName name="summary" localSheetId="0">'dem10'!$D$483:$F$483</definedName>
    <definedName name="taarec" localSheetId="0">'dem10'!#REF!</definedName>
    <definedName name="Treasuryrec" localSheetId="0">'dem10'!#REF!</definedName>
    <definedName name="Z_239EE218_578E_4317_BEED_14D5D7089E27_.wvu.FilterData" localSheetId="0" hidden="1">'dem10'!$A$1:$G$492</definedName>
    <definedName name="Z_239EE218_578E_4317_BEED_14D5D7089E27_.wvu.PrintArea" localSheetId="0" hidden="1">'dem10'!$A$1:$G$479</definedName>
    <definedName name="Z_239EE218_578E_4317_BEED_14D5D7089E27_.wvu.PrintTitles" localSheetId="0" hidden="1">'dem10'!$28:$31</definedName>
    <definedName name="Z_302A3EA3_AE96_11D5_A646_0050BA3D7AFD_.wvu.FilterData" localSheetId="0" hidden="1">'dem10'!$A$1:$G$492</definedName>
    <definedName name="Z_302A3EA3_AE96_11D5_A646_0050BA3D7AFD_.wvu.PrintArea" localSheetId="0" hidden="1">'dem10'!$A$1:$G$479</definedName>
    <definedName name="Z_302A3EA3_AE96_11D5_A646_0050BA3D7AFD_.wvu.PrintTitles" localSheetId="0" hidden="1">'dem10'!$28:$31</definedName>
    <definedName name="Z_36DBA021_0ECB_11D4_8064_004005726899_.wvu.PrintTitles" localSheetId="0" hidden="1">'dem10'!$28:$31</definedName>
    <definedName name="Z_93EBE921_AE91_11D5_8685_004005726899_.wvu.PrintArea" localSheetId="0" hidden="1">'dem10'!$A$1:$G$470</definedName>
    <definedName name="Z_93EBE921_AE91_11D5_8685_004005726899_.wvu.PrintTitles" localSheetId="0" hidden="1">'dem10'!$28:$31</definedName>
    <definedName name="Z_94DA79C1_0FDE_11D5_9579_000021DAEEA2_.wvu.PrintArea" localSheetId="0" hidden="1">'dem10'!$A$1:$G$470</definedName>
    <definedName name="Z_94DA79C1_0FDE_11D5_9579_000021DAEEA2_.wvu.PrintTitles" localSheetId="0" hidden="1">'dem10'!$28:$31</definedName>
    <definedName name="Z_C868F8C3_16D7_11D5_A68D_81D6213F5331_.wvu.PrintTitles" localSheetId="0" hidden="1">'dem10'!$28:$31</definedName>
    <definedName name="Z_E5DF37BD_125C_11D5_8DC4_D0F5D88B3549_.wvu.PrintArea" localSheetId="0" hidden="1">'dem10'!$A$1:$G$470</definedName>
    <definedName name="Z_E5DF37BD_125C_11D5_8DC4_D0F5D88B3549_.wvu.PrintTitles" localSheetId="0" hidden="1">'dem10'!$28:$31</definedName>
    <definedName name="Z_F8ADACC1_164E_11D6_B603_000021DAEEA2_.wvu.PrintArea" localSheetId="0" hidden="1">'dem10'!$A$1:$G$470</definedName>
    <definedName name="Z_F8ADACC1_164E_11D6_B603_000021DAEEA2_.wvu.PrintTitles" localSheetId="0" hidden="1">'dem10'!$28:$31</definedName>
  </definedNames>
  <calcPr calcId="125725"/>
</workbook>
</file>

<file path=xl/calcChain.xml><?xml version="1.0" encoding="utf-8"?>
<calcChain xmlns="http://schemas.openxmlformats.org/spreadsheetml/2006/main">
  <c r="F463" i="4"/>
  <c r="E463"/>
  <c r="D463"/>
  <c r="F462"/>
  <c r="E462"/>
  <c r="D462"/>
  <c r="F456"/>
  <c r="E456"/>
  <c r="D456"/>
  <c r="F448"/>
  <c r="F449" s="1"/>
  <c r="E448"/>
  <c r="E449" s="1"/>
  <c r="D448"/>
  <c r="D449" s="1"/>
  <c r="F440"/>
  <c r="F441" s="1"/>
  <c r="F442" s="1"/>
  <c r="F443" s="1"/>
  <c r="E440"/>
  <c r="E441" s="1"/>
  <c r="E442" s="1"/>
  <c r="E443" s="1"/>
  <c r="D440"/>
  <c r="D441" s="1"/>
  <c r="D442" s="1"/>
  <c r="D443" s="1"/>
  <c r="F432"/>
  <c r="E432"/>
  <c r="D432"/>
  <c r="F428"/>
  <c r="E428"/>
  <c r="D428"/>
  <c r="F420"/>
  <c r="F421" s="1"/>
  <c r="F422" s="1"/>
  <c r="E420"/>
  <c r="E421" s="1"/>
  <c r="E422" s="1"/>
  <c r="D420"/>
  <c r="D421" s="1"/>
  <c r="D422" s="1"/>
  <c r="F412"/>
  <c r="E412"/>
  <c r="D412"/>
  <c r="F406"/>
  <c r="E406"/>
  <c r="D406"/>
  <c r="F402"/>
  <c r="E402"/>
  <c r="D402"/>
  <c r="F397"/>
  <c r="E397"/>
  <c r="D397"/>
  <c r="F392"/>
  <c r="E392"/>
  <c r="D392"/>
  <c r="F386"/>
  <c r="F387" s="1"/>
  <c r="E386"/>
  <c r="E387" s="1"/>
  <c r="D386"/>
  <c r="D387" s="1"/>
  <c r="F380"/>
  <c r="F381" s="1"/>
  <c r="E380"/>
  <c r="E381" s="1"/>
  <c r="D380"/>
  <c r="D381" s="1"/>
  <c r="F374"/>
  <c r="F375" s="1"/>
  <c r="E374"/>
  <c r="E375" s="1"/>
  <c r="D374"/>
  <c r="D375" s="1"/>
  <c r="F368"/>
  <c r="F369" s="1"/>
  <c r="E368"/>
  <c r="E369" s="1"/>
  <c r="D368"/>
  <c r="D369" s="1"/>
  <c r="F355"/>
  <c r="F356" s="1"/>
  <c r="E355"/>
  <c r="E356" s="1"/>
  <c r="D355"/>
  <c r="D356" s="1"/>
  <c r="F349"/>
  <c r="F350" s="1"/>
  <c r="E349"/>
  <c r="E350" s="1"/>
  <c r="D349"/>
  <c r="D350" s="1"/>
  <c r="E341"/>
  <c r="D341"/>
  <c r="F340"/>
  <c r="F341" s="1"/>
  <c r="F337"/>
  <c r="E337"/>
  <c r="D337"/>
  <c r="F329"/>
  <c r="E329"/>
  <c r="D329"/>
  <c r="F324"/>
  <c r="F325" s="1"/>
  <c r="E324"/>
  <c r="E325" s="1"/>
  <c r="D324"/>
  <c r="D325" s="1"/>
  <c r="F313"/>
  <c r="E313"/>
  <c r="D313"/>
  <c r="F309"/>
  <c r="E309"/>
  <c r="D309"/>
  <c r="F305"/>
  <c r="E305"/>
  <c r="D305"/>
  <c r="F301"/>
  <c r="E301"/>
  <c r="D301"/>
  <c r="E296"/>
  <c r="D296"/>
  <c r="F295"/>
  <c r="F296" s="1"/>
  <c r="E292"/>
  <c r="D292"/>
  <c r="F291"/>
  <c r="F292" s="1"/>
  <c r="F284"/>
  <c r="E284"/>
  <c r="D284"/>
  <c r="F280"/>
  <c r="E280"/>
  <c r="E285" s="1"/>
  <c r="D280"/>
  <c r="F275"/>
  <c r="E275"/>
  <c r="D275"/>
  <c r="F267"/>
  <c r="E267"/>
  <c r="D267"/>
  <c r="F260"/>
  <c r="E260"/>
  <c r="D260"/>
  <c r="F253"/>
  <c r="E253"/>
  <c r="D253"/>
  <c r="F247"/>
  <c r="E247"/>
  <c r="D247"/>
  <c r="F240"/>
  <c r="E240"/>
  <c r="D240"/>
  <c r="F230"/>
  <c r="E230"/>
  <c r="D230"/>
  <c r="F223"/>
  <c r="E223"/>
  <c r="D223"/>
  <c r="F216"/>
  <c r="E216"/>
  <c r="D216"/>
  <c r="F205"/>
  <c r="F206" s="1"/>
  <c r="F207" s="1"/>
  <c r="E205"/>
  <c r="E206" s="1"/>
  <c r="E207" s="1"/>
  <c r="D205"/>
  <c r="D206" s="1"/>
  <c r="D207" s="1"/>
  <c r="F192"/>
  <c r="E192"/>
  <c r="D192"/>
  <c r="F186"/>
  <c r="F187" s="1"/>
  <c r="E186"/>
  <c r="E187" s="1"/>
  <c r="D186"/>
  <c r="D187" s="1"/>
  <c r="F180"/>
  <c r="F181" s="1"/>
  <c r="E180"/>
  <c r="E181" s="1"/>
  <c r="D180"/>
  <c r="D181" s="1"/>
  <c r="F173"/>
  <c r="F174" s="1"/>
  <c r="E173"/>
  <c r="E174" s="1"/>
  <c r="D173"/>
  <c r="D174" s="1"/>
  <c r="F163"/>
  <c r="F164" s="1"/>
  <c r="E163"/>
  <c r="E164" s="1"/>
  <c r="D163"/>
  <c r="D164" s="1"/>
  <c r="F157"/>
  <c r="F158" s="1"/>
  <c r="E157"/>
  <c r="E158" s="1"/>
  <c r="D157"/>
  <c r="D158" s="1"/>
  <c r="F151"/>
  <c r="F152" s="1"/>
  <c r="E151"/>
  <c r="E152" s="1"/>
  <c r="D151"/>
  <c r="D152" s="1"/>
  <c r="F143"/>
  <c r="E143"/>
  <c r="D143"/>
  <c r="F139"/>
  <c r="E139"/>
  <c r="D139"/>
  <c r="F135"/>
  <c r="E135"/>
  <c r="D135"/>
  <c r="F131"/>
  <c r="E131"/>
  <c r="D131"/>
  <c r="F127"/>
  <c r="E127"/>
  <c r="D127"/>
  <c r="F123"/>
  <c r="E123"/>
  <c r="D123"/>
  <c r="F119"/>
  <c r="E119"/>
  <c r="D119"/>
  <c r="F114"/>
  <c r="E114"/>
  <c r="D114"/>
  <c r="F110"/>
  <c r="E110"/>
  <c r="D110"/>
  <c r="F102"/>
  <c r="F103" s="1"/>
  <c r="E102"/>
  <c r="E103" s="1"/>
  <c r="D102"/>
  <c r="D103" s="1"/>
  <c r="F101"/>
  <c r="E101"/>
  <c r="D101"/>
  <c r="F95"/>
  <c r="E95"/>
  <c r="D95"/>
  <c r="F94"/>
  <c r="E94"/>
  <c r="D94"/>
  <c r="F89"/>
  <c r="E89"/>
  <c r="D89"/>
  <c r="F88"/>
  <c r="E88"/>
  <c r="D88"/>
  <c r="F81"/>
  <c r="E81"/>
  <c r="D81"/>
  <c r="F73"/>
  <c r="E73"/>
  <c r="D73"/>
  <c r="F60"/>
  <c r="F61" s="1"/>
  <c r="E60"/>
  <c r="E61" s="1"/>
  <c r="D60"/>
  <c r="D61" s="1"/>
  <c r="F54"/>
  <c r="F55" s="1"/>
  <c r="E54"/>
  <c r="E55" s="1"/>
  <c r="D54"/>
  <c r="D55" s="1"/>
  <c r="F46"/>
  <c r="E46"/>
  <c r="D46"/>
  <c r="F40"/>
  <c r="E40"/>
  <c r="D40"/>
  <c r="F285" l="1"/>
  <c r="D285"/>
  <c r="E47"/>
  <c r="D47"/>
  <c r="D48" s="1"/>
  <c r="F47"/>
  <c r="F48" s="1"/>
  <c r="D457"/>
  <c r="D464" s="1"/>
  <c r="D467" s="1"/>
  <c r="F457"/>
  <c r="F464" s="1"/>
  <c r="F467" s="1"/>
  <c r="E457"/>
  <c r="E62"/>
  <c r="F407"/>
  <c r="F413" s="1"/>
  <c r="E82"/>
  <c r="E83" s="1"/>
  <c r="E407"/>
  <c r="E413" s="1"/>
  <c r="D433"/>
  <c r="D450" s="1"/>
  <c r="F314"/>
  <c r="F315" s="1"/>
  <c r="D314"/>
  <c r="D315" s="1"/>
  <c r="D144"/>
  <c r="D145" s="1"/>
  <c r="E342"/>
  <c r="F144"/>
  <c r="F145" s="1"/>
  <c r="E231"/>
  <c r="E232" s="1"/>
  <c r="D268"/>
  <c r="D407"/>
  <c r="D413" s="1"/>
  <c r="F433"/>
  <c r="F450" s="1"/>
  <c r="D165"/>
  <c r="F165"/>
  <c r="F188"/>
  <c r="F193" s="1"/>
  <c r="E188"/>
  <c r="E193" s="1"/>
  <c r="E357"/>
  <c r="E358" s="1"/>
  <c r="D188"/>
  <c r="D193" s="1"/>
  <c r="F268"/>
  <c r="F357"/>
  <c r="F358" s="1"/>
  <c r="E464"/>
  <c r="E467" s="1"/>
  <c r="D231"/>
  <c r="D232" s="1"/>
  <c r="F231"/>
  <c r="F232" s="1"/>
  <c r="E48"/>
  <c r="D357"/>
  <c r="D358" s="1"/>
  <c r="D62"/>
  <c r="F62"/>
  <c r="D82"/>
  <c r="D83" s="1"/>
  <c r="F82"/>
  <c r="F83" s="1"/>
  <c r="E144"/>
  <c r="E145" s="1"/>
  <c r="E165"/>
  <c r="F342"/>
  <c r="E433"/>
  <c r="E450" s="1"/>
  <c r="E268"/>
  <c r="E314"/>
  <c r="E315" s="1"/>
  <c r="D342"/>
  <c r="F194" l="1"/>
  <c r="F360" s="1"/>
  <c r="F469" s="1"/>
  <c r="E286"/>
  <c r="D286"/>
  <c r="F465"/>
  <c r="F466"/>
  <c r="D194"/>
  <c r="D465"/>
  <c r="D466"/>
  <c r="F286"/>
  <c r="F359" s="1"/>
  <c r="E466"/>
  <c r="E465"/>
  <c r="E194"/>
  <c r="E359" l="1"/>
  <c r="D359"/>
  <c r="D468" s="1"/>
  <c r="E360"/>
  <c r="E469" s="1"/>
  <c r="D360"/>
  <c r="D469" s="1"/>
  <c r="F361"/>
  <c r="F468"/>
  <c r="F470" s="1"/>
  <c r="D470" l="1"/>
  <c r="E361"/>
  <c r="D361"/>
  <c r="E24"/>
  <c r="E468"/>
  <c r="E470" s="1"/>
  <c r="D25" l="1"/>
  <c r="D24"/>
  <c r="F24" s="1"/>
  <c r="E25" l="1"/>
  <c r="F25" l="1"/>
</calcChain>
</file>

<file path=xl/comments1.xml><?xml version="1.0" encoding="utf-8"?>
<comments xmlns="http://schemas.openxmlformats.org/spreadsheetml/2006/main">
  <authors>
    <author>sonam</author>
    <author>Aruni</author>
  </authors>
  <commentList>
    <comment ref="A278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to confirm new head</t>
        </r>
      </text>
    </comment>
    <comment ref="F291" authorId="1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as per discussion with pension surrender of Rs. 301842 entered</t>
        </r>
      </text>
    </comment>
  </commentList>
</comments>
</file>

<file path=xl/sharedStrings.xml><?xml version="1.0" encoding="utf-8"?>
<sst xmlns="http://schemas.openxmlformats.org/spreadsheetml/2006/main" count="682" uniqueCount="271">
  <si>
    <t>Collection of Taxes on Income and Expenditure</t>
  </si>
  <si>
    <t>(ii) Collection of Taxes on Property and Capital Transactions</t>
  </si>
  <si>
    <t>Stamps and Registration</t>
  </si>
  <si>
    <t>(iii) Collection of Taxes on Commodities &amp; Services</t>
  </si>
  <si>
    <t>Appropriation for Reduction or Avoidance of Debt</t>
  </si>
  <si>
    <t>Interest Payments (Charged)</t>
  </si>
  <si>
    <t>(d)  Administrative Services</t>
  </si>
  <si>
    <t>Secretariat - General Services</t>
  </si>
  <si>
    <t>Treasury &amp; Accounts Administration</t>
  </si>
  <si>
    <t>(e) Pensions and Miscs. General Services</t>
  </si>
  <si>
    <t>Pensions and Other Retirement Benefits</t>
  </si>
  <si>
    <t>Miscellaneous General Services</t>
  </si>
  <si>
    <t>Social Security &amp; Welfare</t>
  </si>
  <si>
    <t>Loans &amp; Advances from the Central Government</t>
  </si>
  <si>
    <t>Loans to Government Servants etc.</t>
  </si>
  <si>
    <t>Revenue</t>
  </si>
  <si>
    <t>Capital</t>
  </si>
  <si>
    <t>Charged</t>
  </si>
  <si>
    <t>Voted</t>
  </si>
  <si>
    <t>Major /Sub-Major/Minor/Sub/Detailed Heads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</si>
  <si>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</si>
  <si>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</si>
  <si>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</si>
  <si>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</si>
  <si>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</si>
  <si>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</si>
  <si>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</si>
  <si>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</si>
  <si>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</si>
  <si>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</si>
  <si>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00.44.50</t>
  </si>
  <si>
    <t>Other Charges</t>
  </si>
  <si>
    <t>Jorethang Sub-Division</t>
  </si>
  <si>
    <t>00.66.01</t>
  </si>
  <si>
    <t>00.66.11</t>
  </si>
  <si>
    <t>Collection Charges</t>
  </si>
  <si>
    <t>00.44.14</t>
  </si>
  <si>
    <t>Rents, Rates &amp; Taxes</t>
  </si>
  <si>
    <t>00.66.13</t>
  </si>
  <si>
    <t>00.66.14</t>
  </si>
  <si>
    <t>Stamps- Judicial</t>
  </si>
  <si>
    <t>Cost of Stamps</t>
  </si>
  <si>
    <t>00.00.71</t>
  </si>
  <si>
    <t>Judicial Stamps</t>
  </si>
  <si>
    <t>Stamps -Non-Judicial</t>
  </si>
  <si>
    <t>00.00.72</t>
  </si>
  <si>
    <t>Service Postage Stamps</t>
  </si>
  <si>
    <t>Stamps- Non-Judicial</t>
  </si>
  <si>
    <t>Sinking Funds</t>
  </si>
  <si>
    <t>60.00.71</t>
  </si>
  <si>
    <t>Sinking Fund</t>
  </si>
  <si>
    <t>Interest on Internal Debt</t>
  </si>
  <si>
    <t>Interest on Market Loans</t>
  </si>
  <si>
    <t>00.00.45</t>
  </si>
  <si>
    <t>00.00.46</t>
  </si>
  <si>
    <t>Interest on Power Bonds</t>
  </si>
  <si>
    <t>Interest on Other Internal Debts</t>
  </si>
  <si>
    <t>60.00.45</t>
  </si>
  <si>
    <t>General Insurance Corporation</t>
  </si>
  <si>
    <t>61.00.45</t>
  </si>
  <si>
    <t>Interest</t>
  </si>
  <si>
    <t>Rural Electrification Corporation</t>
  </si>
  <si>
    <t>62.00.45</t>
  </si>
  <si>
    <t>National Insurance Company</t>
  </si>
  <si>
    <t>63.00.45</t>
  </si>
  <si>
    <t>65.00.45</t>
  </si>
  <si>
    <t>NABARD</t>
  </si>
  <si>
    <t>66.00.45</t>
  </si>
  <si>
    <t>Interest on State Provident Funds</t>
  </si>
  <si>
    <t>67.00.45</t>
  </si>
  <si>
    <t>68.00.45</t>
  </si>
  <si>
    <t>Interest on Loans and Advances from Central Govt.</t>
  </si>
  <si>
    <t>Block Loans</t>
  </si>
  <si>
    <t>69.00.45</t>
  </si>
  <si>
    <t>Interest on Loans for Centrally Sponsored Plan Schemes</t>
  </si>
  <si>
    <t>Police Department</t>
  </si>
  <si>
    <t>Modernisation of Police</t>
  </si>
  <si>
    <t>31.60.45</t>
  </si>
  <si>
    <t>Others</t>
  </si>
  <si>
    <t>44.73.45</t>
  </si>
  <si>
    <t>Secretariat</t>
  </si>
  <si>
    <t>Finance Department</t>
  </si>
  <si>
    <t>10.00.01</t>
  </si>
  <si>
    <t>10.00.11</t>
  </si>
  <si>
    <t>10.00.13</t>
  </si>
  <si>
    <t>Directorate of Accounts</t>
  </si>
  <si>
    <t>10.58.01</t>
  </si>
  <si>
    <t>10.58.11</t>
  </si>
  <si>
    <t>10.58.13</t>
  </si>
  <si>
    <t>Internal Audit</t>
  </si>
  <si>
    <t>10.59.01</t>
  </si>
  <si>
    <t>10.59.11</t>
  </si>
  <si>
    <t>10.59.13</t>
  </si>
  <si>
    <t>10.60.01</t>
  </si>
  <si>
    <t>10.60.11</t>
  </si>
  <si>
    <t>10.60.13</t>
  </si>
  <si>
    <t>Pay &amp; Accounts Offices</t>
  </si>
  <si>
    <t>00.45.01</t>
  </si>
  <si>
    <t>00.45.11</t>
  </si>
  <si>
    <t>00.45.13</t>
  </si>
  <si>
    <t>East District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</si>
  <si>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</si>
  <si>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</si>
  <si>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</si>
  <si>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</si>
  <si>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</si>
  <si>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</si>
  <si>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</si>
  <si>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</si>
  <si>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</si>
  <si>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</si>
  <si>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</si>
  <si>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</si>
  <si>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00.00.04</t>
  </si>
  <si>
    <t>Pensionary Charges</t>
  </si>
  <si>
    <t>Gratuities</t>
  </si>
  <si>
    <t>Payment of Gratuities</t>
  </si>
  <si>
    <t>60.00.04</t>
  </si>
  <si>
    <t>Family Pensions</t>
  </si>
  <si>
    <t>Leave Encashment Benefits</t>
  </si>
  <si>
    <t>00.00.76</t>
  </si>
  <si>
    <t>Civil</t>
  </si>
  <si>
    <t>State Lotteries</t>
  </si>
  <si>
    <t>10.00.50</t>
  </si>
  <si>
    <t>Pension and Awards in consideration of Distinguished Services</t>
  </si>
  <si>
    <t>Other Expenditure</t>
  </si>
  <si>
    <t>00.00.50</t>
  </si>
  <si>
    <t>10.00.71</t>
  </si>
  <si>
    <t>Deposit Linked Insurance Scheme</t>
  </si>
  <si>
    <t>Other Schemes</t>
  </si>
  <si>
    <t>10.00.72</t>
  </si>
  <si>
    <t>Ex-gratia Compensation to Families of Government  Servants</t>
  </si>
  <si>
    <t>CAPITAL SECTION</t>
  </si>
  <si>
    <t>Market  Loans</t>
  </si>
  <si>
    <t>Market Loans bearing Interest</t>
  </si>
  <si>
    <t>60.00.56</t>
  </si>
  <si>
    <t>Repayment of Market Loans</t>
  </si>
  <si>
    <t>Repayment of Borrowings</t>
  </si>
  <si>
    <t>Loans from NABARD</t>
  </si>
  <si>
    <t>61.00.56</t>
  </si>
  <si>
    <t>Loans from Other Institutions</t>
  </si>
  <si>
    <t>63.00.56</t>
  </si>
  <si>
    <t>64.00.56</t>
  </si>
  <si>
    <t>Loans &amp; Advances from the Central Govt. (Charged)</t>
  </si>
  <si>
    <t>Non-Plan Loans</t>
  </si>
  <si>
    <t>00.00.56</t>
  </si>
  <si>
    <t>House Building Advances</t>
  </si>
  <si>
    <t>HBA to All India Service Officers</t>
  </si>
  <si>
    <t>Other Loans</t>
  </si>
  <si>
    <t>Loans for State/Union Territory Plan Schemes</t>
  </si>
  <si>
    <t>31.65.56</t>
  </si>
  <si>
    <t>Loans for Special Plan Schemes</t>
  </si>
  <si>
    <t>Loans from North Eastern Council</t>
  </si>
  <si>
    <t>Loans and Advances</t>
  </si>
  <si>
    <t>61.00.55</t>
  </si>
  <si>
    <t>Advances for purchase of Motor Conveyances</t>
  </si>
  <si>
    <t>62.00.55</t>
  </si>
  <si>
    <t>TOTAL</t>
  </si>
  <si>
    <t>Transfer to Reserve Funds/Deposit Accounts</t>
  </si>
  <si>
    <t>Guarantee Redemption Fund</t>
  </si>
  <si>
    <t>Transfer to Guarantee Redemption Fund</t>
  </si>
  <si>
    <t>Compensation and Other Bonds</t>
  </si>
  <si>
    <t>66.00.56</t>
  </si>
  <si>
    <t>Other Taxes and Duties on Commodities &amp;  Services</t>
  </si>
  <si>
    <t>Transfer to the Sikkim Transport Infrastructure Development Fund</t>
  </si>
  <si>
    <t>Government Contribution for Defined Contribution Pension Scheme</t>
  </si>
  <si>
    <t>00.00.78</t>
  </si>
  <si>
    <t>00.00.57</t>
  </si>
  <si>
    <t>Repayment of NLCPR Loans</t>
  </si>
  <si>
    <t>69.00.46</t>
  </si>
  <si>
    <t>Interest on NLCPR Loans</t>
  </si>
  <si>
    <t>69.00.47</t>
  </si>
  <si>
    <t>Interest on NEC Loans</t>
  </si>
  <si>
    <t>II. Details of the estimates and the heads under which this grant will be accounted for:</t>
  </si>
  <si>
    <t>A - General Services (b) Fiscal Services</t>
  </si>
  <si>
    <t>F - Loans and Advances</t>
  </si>
  <si>
    <t>E - Public Debt</t>
  </si>
  <si>
    <t>Sikkim State Government Employees Group Insurance Scheme.</t>
  </si>
  <si>
    <t>Loan for Housing</t>
  </si>
  <si>
    <t>B - Social Services  (g) Social Welfare &amp; Nutrition</t>
  </si>
  <si>
    <t>(i)  Collection of Taxes on Income and Expenditure</t>
  </si>
  <si>
    <t>(c) Interest payment and Servicing of Debt</t>
  </si>
  <si>
    <t>General Provident Fund</t>
  </si>
  <si>
    <t>Leave Encashment</t>
  </si>
  <si>
    <t>8.5% State Govt. loan</t>
  </si>
  <si>
    <t>Loans from Centrally Sponsored Plan Schemes</t>
  </si>
  <si>
    <t>Loan from National Co-operative Development Corporation</t>
  </si>
  <si>
    <t>Loans for Co-operatives</t>
  </si>
  <si>
    <t>Marginal Money Assistance</t>
  </si>
  <si>
    <t>64.00.45</t>
  </si>
  <si>
    <t>Special Power Bonds</t>
  </si>
  <si>
    <t>(In Thousands of Rupees)</t>
  </si>
  <si>
    <t>Bank Over Draft</t>
  </si>
  <si>
    <t xml:space="preserve">Office Expenses </t>
  </si>
  <si>
    <t>Interest on State Plan Loans Consolidated in terms of recommendations of the 12th Finance Commission</t>
  </si>
  <si>
    <t>Loans from NSSF</t>
  </si>
  <si>
    <t>Repayment of borrowings</t>
  </si>
  <si>
    <t>65.00.56</t>
  </si>
  <si>
    <t>Directorate of Accounts &amp; Treasuries</t>
  </si>
  <si>
    <t>Interest on Insurance and Pension Fund</t>
  </si>
  <si>
    <t>Rec</t>
  </si>
  <si>
    <t>Central Record Keeping Agency Charges</t>
  </si>
  <si>
    <t>42.00.50</t>
  </si>
  <si>
    <t>Pensions and Other Retirement Benefits, 01.911-Recoveries of overpayment</t>
  </si>
  <si>
    <t>Life Insurance Corporation of India</t>
  </si>
  <si>
    <t>Market Loan</t>
  </si>
  <si>
    <t>Other Fiscal Services</t>
  </si>
  <si>
    <t>Share of Pre-Operative Expenses, Corpus Fund and Advance User Charges</t>
  </si>
  <si>
    <t>Other Taxes and Duties on Commodities &amp; Services</t>
  </si>
  <si>
    <t>Appropriation for Reduction or Avoidance of Debt (Charged)</t>
  </si>
  <si>
    <t>Interest on Small Savings, Provident Funds, etc.</t>
  </si>
  <si>
    <t>Superannuation and Retirement Allowances</t>
  </si>
  <si>
    <t>Superannuation &amp; Retirement Allowances</t>
  </si>
  <si>
    <t>Other Charges (Includes Commission to Bank)</t>
  </si>
  <si>
    <t>Loans from Life Insurance Corporation of India</t>
  </si>
  <si>
    <t>Loans for Centrally Sponsored Plan Schemes</t>
  </si>
  <si>
    <t>House Building Advances to A.I.S. Officer</t>
  </si>
  <si>
    <t>Motor Conveyance to State Govt. Employees</t>
  </si>
  <si>
    <t>Local Fund Audit</t>
  </si>
  <si>
    <t>Gallantry Award for Distinguished Services</t>
  </si>
  <si>
    <t>Goods and Services Tax Network (GSTN): Special Purpose Vehicle (SPV)</t>
  </si>
  <si>
    <t>Collection Charges under State Goods and Services Tax</t>
  </si>
  <si>
    <t>Treasury &amp; Accounts Administration, 00.911-Recoveries of overpayment</t>
  </si>
  <si>
    <t>10.00.42</t>
  </si>
  <si>
    <t>61.00.72</t>
  </si>
  <si>
    <t>Lump sum provision for revision of Pay &amp; Allowances</t>
  </si>
  <si>
    <t>Internal Debt of the State Government (Charged)</t>
  </si>
  <si>
    <t>Collection Charges under State Goods and Services 
Tax</t>
  </si>
  <si>
    <t>Interest on Loans for State/ Union Territory Plan 
Schemes</t>
  </si>
  <si>
    <t>Other Social Security &amp; Welfare Programme</t>
  </si>
  <si>
    <t>Transfer to Special Development Fund (Lottery)</t>
  </si>
  <si>
    <t>2019-20</t>
  </si>
  <si>
    <t>Sikkim Integrated Financial Management System</t>
  </si>
  <si>
    <t>43.00.50</t>
  </si>
  <si>
    <t>Sikkim Integrated Financial Management System Version 2.0 (SIFMS)</t>
  </si>
  <si>
    <t>Secretariat - General Services, 00.911-Recoveries of overpayment</t>
  </si>
  <si>
    <t>Interest on Other Deposits and Accounts</t>
  </si>
  <si>
    <t>00.44.02</t>
  </si>
  <si>
    <t>Wages</t>
  </si>
  <si>
    <t>10.00.02</t>
  </si>
  <si>
    <t>10.59.02</t>
  </si>
  <si>
    <t>10.60.02</t>
  </si>
  <si>
    <t>00.66.02</t>
  </si>
  <si>
    <t>00.45.02</t>
  </si>
  <si>
    <t>00.47.02</t>
  </si>
  <si>
    <t>00.48.02</t>
  </si>
  <si>
    <t>State Govt. Contribution towards Contributory Pension Fund</t>
  </si>
  <si>
    <t>Internal Debt of the State Government</t>
  </si>
  <si>
    <t>Special Development Fund ( Lottery)</t>
  </si>
  <si>
    <t>2018-19</t>
  </si>
  <si>
    <t>I.  Estimate of the amount required in the year ending 31st March, 2021 to defray the charges in respect of Finance</t>
  </si>
  <si>
    <t>DEMAND NO. 10</t>
  </si>
  <si>
    <t>FINANCE</t>
  </si>
  <si>
    <t>Actuals</t>
  </si>
  <si>
    <t>Budget 
Estimate</t>
  </si>
  <si>
    <t>Revised 
Estimate</t>
  </si>
  <si>
    <t xml:space="preserve"> 2020-21</t>
  </si>
  <si>
    <t>Interest on Special Central Government Securities, Issued to NSSF Against Reinvestment of Sums Received on Redemption of Special Central/State Government Securities</t>
  </si>
  <si>
    <t>National Co-operative Development  Corporation</t>
  </si>
  <si>
    <t>State Compensatory Affortestation  (SCA)</t>
  </si>
  <si>
    <t>Interest on House Building Advance</t>
  </si>
  <si>
    <t>Loans from General Insurance Corporation of India</t>
  </si>
  <si>
    <t>Loans from National Insurance Corporation of India</t>
  </si>
  <si>
    <t>Loans from Rural Electrification Corporation of India</t>
  </si>
  <si>
    <t>State Plan Loans consolidated in terms of recommendations of the 12th Finance Commission</t>
  </si>
  <si>
    <t>Commuted Value of Pensions</t>
  </si>
  <si>
    <t>Collection Charges - Taxes on Professions, Trades, Callings and
Employment</t>
  </si>
  <si>
    <t>Collection Charges - Taxes on Professions, Trades, Callings and 
Employment</t>
  </si>
  <si>
    <t>Pension, Group Insurance &amp; Provident 
Fund</t>
  </si>
  <si>
    <t>Loan for Rural Infrastructural 
Development</t>
  </si>
  <si>
    <t>Special Securities issued to National Small Savings Fund of the Central 
Government</t>
  </si>
</sst>
</file>

<file path=xl/styles.xml><?xml version="1.0" encoding="utf-8"?>
<styleSheet xmlns="http://schemas.openxmlformats.org/spreadsheetml/2006/main">
  <numFmts count="15">
    <numFmt numFmtId="164" formatCode="_ * #,##0.00_ ;_ * \-#,##0.00_ ;_ * &quot;-&quot;??_ ;_ @_ "/>
    <numFmt numFmtId="165" formatCode="0_)"/>
    <numFmt numFmtId="166" formatCode="0#"/>
    <numFmt numFmtId="167" formatCode="0##"/>
    <numFmt numFmtId="168" formatCode="##"/>
    <numFmt numFmtId="169" formatCode="00000#"/>
    <numFmt numFmtId="170" formatCode="00.00.##"/>
    <numFmt numFmtId="171" formatCode="00.###"/>
    <numFmt numFmtId="172" formatCode="00.#00"/>
    <numFmt numFmtId="173" formatCode="0#.###"/>
    <numFmt numFmtId="174" formatCode="00.##"/>
    <numFmt numFmtId="175" formatCode="0#.#00"/>
    <numFmt numFmtId="176" formatCode="0#.000"/>
    <numFmt numFmtId="177" formatCode="00.0#0"/>
    <numFmt numFmtId="178" formatCode="00.##0"/>
  </numFmts>
  <fonts count="13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</cellStyleXfs>
  <cellXfs count="294">
    <xf numFmtId="0" fontId="0" fillId="0" borderId="0" xfId="0"/>
    <xf numFmtId="0" fontId="5" fillId="2" borderId="0" xfId="6" applyFont="1" applyFill="1" applyAlignment="1"/>
    <xf numFmtId="0" fontId="5" fillId="2" borderId="0" xfId="6" applyFont="1" applyFill="1"/>
    <xf numFmtId="0" fontId="5" fillId="2" borderId="0" xfId="6" applyFont="1" applyFill="1" applyBorder="1"/>
    <xf numFmtId="0" fontId="5" fillId="2" borderId="0" xfId="6" applyFont="1" applyFill="1" applyAlignment="1">
      <alignment horizontal="left"/>
    </xf>
    <xf numFmtId="0" fontId="5" fillId="2" borderId="0" xfId="9" applyFont="1" applyFill="1" applyProtection="1"/>
    <xf numFmtId="0" fontId="8" fillId="2" borderId="0" xfId="6" applyFont="1" applyFill="1"/>
    <xf numFmtId="0" fontId="5" fillId="2" borderId="0" xfId="6" applyFont="1" applyFill="1" applyAlignment="1">
      <alignment vertical="top"/>
    </xf>
    <xf numFmtId="0" fontId="5" fillId="3" borderId="0" xfId="6" applyFont="1" applyFill="1"/>
    <xf numFmtId="0" fontId="11" fillId="2" borderId="0" xfId="6" applyFont="1" applyFill="1"/>
    <xf numFmtId="0" fontId="5" fillId="2" borderId="0" xfId="6" applyFont="1" applyFill="1" applyAlignment="1">
      <alignment horizontal="left" vertical="top"/>
    </xf>
    <xf numFmtId="0" fontId="5" fillId="0" borderId="0" xfId="6" applyFont="1" applyFill="1" applyBorder="1" applyAlignment="1">
      <alignment horizontal="left" vertical="top" wrapText="1"/>
    </xf>
    <xf numFmtId="172" fontId="6" fillId="0" borderId="0" xfId="6" applyNumberFormat="1" applyFont="1" applyFill="1" applyBorder="1" applyAlignment="1">
      <alignment horizontal="right" vertical="top" wrapText="1"/>
    </xf>
    <xf numFmtId="0" fontId="6" fillId="0" borderId="0" xfId="6" applyFont="1" applyFill="1" applyBorder="1" applyAlignment="1" applyProtection="1">
      <alignment horizontal="left" vertical="top" wrapText="1"/>
    </xf>
    <xf numFmtId="1" fontId="5" fillId="0" borderId="0" xfId="6" applyNumberFormat="1" applyFont="1" applyFill="1" applyAlignment="1">
      <alignment horizontal="right"/>
    </xf>
    <xf numFmtId="0" fontId="5" fillId="0" borderId="0" xfId="6" applyFont="1" applyFill="1" applyAlignment="1" applyProtection="1">
      <alignment horizontal="left" vertical="top" wrapText="1"/>
    </xf>
    <xf numFmtId="0" fontId="6" fillId="0" borderId="0" xfId="6" applyFont="1" applyFill="1" applyBorder="1" applyAlignment="1">
      <alignment horizontal="right" vertical="top" wrapText="1"/>
    </xf>
    <xf numFmtId="164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169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Alignment="1">
      <alignment horizontal="left" vertical="top" wrapText="1"/>
    </xf>
    <xf numFmtId="0" fontId="6" fillId="0" borderId="0" xfId="6" applyFont="1" applyFill="1" applyBorder="1" applyAlignment="1" applyProtection="1">
      <alignment vertical="top"/>
    </xf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center"/>
    </xf>
    <xf numFmtId="0" fontId="5" fillId="0" borderId="0" xfId="6" applyNumberFormat="1" applyFont="1" applyFill="1"/>
    <xf numFmtId="0" fontId="6" fillId="0" borderId="0" xfId="6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>
      <alignment horizontal="left" vertical="top"/>
    </xf>
    <xf numFmtId="0" fontId="6" fillId="0" borderId="0" xfId="6" applyFont="1" applyFill="1" applyBorder="1" applyAlignment="1" applyProtection="1">
      <alignment horizontal="right" vertical="top"/>
    </xf>
    <xf numFmtId="0" fontId="6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horizontal="right"/>
    </xf>
    <xf numFmtId="0" fontId="5" fillId="0" borderId="0" xfId="6" applyFont="1" applyFill="1" applyBorder="1" applyAlignment="1">
      <alignment horizontal="right" vertical="top" wrapText="1"/>
    </xf>
    <xf numFmtId="0" fontId="5" fillId="0" borderId="0" xfId="6" applyFont="1" applyFill="1" applyBorder="1" applyAlignment="1" applyProtection="1">
      <alignment horizontal="right"/>
    </xf>
    <xf numFmtId="0" fontId="5" fillId="0" borderId="0" xfId="6" applyNumberFormat="1" applyFont="1" applyFill="1" applyBorder="1"/>
    <xf numFmtId="0" fontId="5" fillId="0" borderId="0" xfId="6" applyFont="1" applyFill="1" applyBorder="1" applyAlignment="1" applyProtection="1">
      <alignment horizontal="right" vertical="top"/>
    </xf>
    <xf numFmtId="0" fontId="6" fillId="0" borderId="0" xfId="6" applyNumberFormat="1" applyFont="1" applyFill="1" applyBorder="1" applyAlignment="1">
      <alignment horizontal="center" vertical="top"/>
    </xf>
    <xf numFmtId="0" fontId="5" fillId="0" borderId="0" xfId="6" applyFont="1" applyFill="1" applyBorder="1" applyAlignment="1" applyProtection="1">
      <alignment horizontal="left" vertical="top" wrapText="1"/>
    </xf>
    <xf numFmtId="0" fontId="6" fillId="0" borderId="0" xfId="6" applyNumberFormat="1" applyFont="1" applyFill="1" applyBorder="1" applyAlignment="1">
      <alignment horizontal="center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 applyProtection="1">
      <alignment horizontal="left" vertical="top" wrapText="1"/>
    </xf>
    <xf numFmtId="0" fontId="6" fillId="0" borderId="0" xfId="6" applyNumberFormat="1" applyFont="1" applyFill="1" applyBorder="1" applyAlignment="1">
      <alignment horizontal="center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</xf>
    <xf numFmtId="0" fontId="5" fillId="0" borderId="0" xfId="6" applyNumberFormat="1" applyFont="1" applyFill="1" applyBorder="1" applyAlignment="1">
      <alignment horizontal="right"/>
    </xf>
    <xf numFmtId="0" fontId="5" fillId="0" borderId="0" xfId="6" applyNumberFormat="1" applyFont="1" applyFill="1" applyBorder="1" applyAlignment="1">
      <alignment horizontal="right" vertical="top"/>
    </xf>
    <xf numFmtId="0" fontId="7" fillId="0" borderId="0" xfId="6" applyNumberFormat="1" applyFont="1" applyFill="1" applyBorder="1" applyAlignment="1">
      <alignment horizontal="center" vertical="top"/>
    </xf>
    <xf numFmtId="0" fontId="8" fillId="0" borderId="0" xfId="6" applyNumberFormat="1" applyFont="1" applyFill="1" applyBorder="1" applyAlignment="1" applyProtection="1">
      <alignment horizontal="left" vertical="top" wrapText="1"/>
    </xf>
    <xf numFmtId="0" fontId="5" fillId="0" borderId="0" xfId="6" applyNumberFormat="1" applyFont="1" applyFill="1" applyBorder="1" applyAlignment="1">
      <alignment horizontal="left"/>
    </xf>
    <xf numFmtId="0" fontId="7" fillId="0" borderId="0" xfId="6" applyNumberFormat="1" applyFont="1" applyFill="1" applyBorder="1" applyAlignment="1">
      <alignment horizontal="center"/>
    </xf>
    <xf numFmtId="0" fontId="8" fillId="0" borderId="0" xfId="6" applyNumberFormat="1" applyFont="1" applyFill="1" applyBorder="1" applyAlignment="1" applyProtection="1">
      <alignment horizontal="left"/>
    </xf>
    <xf numFmtId="0" fontId="6" fillId="0" borderId="0" xfId="6" applyNumberFormat="1" applyFont="1" applyFill="1" applyBorder="1" applyAlignment="1" applyProtection="1">
      <alignment horizontal="left"/>
    </xf>
    <xf numFmtId="0" fontId="5" fillId="0" borderId="0" xfId="6" applyNumberFormat="1" applyFont="1" applyFill="1" applyBorder="1" applyAlignment="1" applyProtection="1">
      <alignment horizontal="left"/>
    </xf>
    <xf numFmtId="0" fontId="5" fillId="0" borderId="0" xfId="6" applyNumberFormat="1" applyFont="1" applyFill="1" applyBorder="1" applyAlignment="1" applyProtection="1">
      <alignment horizontal="right"/>
    </xf>
    <xf numFmtId="0" fontId="7" fillId="0" borderId="0" xfId="7" applyNumberFormat="1" applyFont="1" applyFill="1" applyBorder="1" applyAlignment="1">
      <alignment horizontal="center"/>
    </xf>
    <xf numFmtId="0" fontId="8" fillId="0" borderId="0" xfId="7" applyNumberFormat="1" applyFont="1" applyFill="1" applyBorder="1" applyAlignment="1" applyProtection="1">
      <alignment horizontal="left"/>
    </xf>
    <xf numFmtId="0" fontId="8" fillId="0" borderId="0" xfId="6" applyNumberFormat="1" applyFont="1" applyFill="1" applyBorder="1" applyAlignment="1">
      <alignment horizontal="right" vertical="top"/>
    </xf>
    <xf numFmtId="0" fontId="7" fillId="0" borderId="0" xfId="7" applyNumberFormat="1" applyFont="1" applyFill="1" applyBorder="1" applyAlignment="1">
      <alignment horizontal="center" vertical="top"/>
    </xf>
    <xf numFmtId="0" fontId="8" fillId="0" borderId="0" xfId="7" applyNumberFormat="1" applyFont="1" applyFill="1" applyBorder="1" applyAlignment="1" applyProtection="1">
      <alignment horizontal="left" vertical="top" wrapText="1"/>
    </xf>
    <xf numFmtId="0" fontId="6" fillId="0" borderId="0" xfId="8" applyNumberFormat="1" applyFont="1" applyFill="1" applyBorder="1" applyAlignment="1">
      <alignment horizontal="center"/>
    </xf>
    <xf numFmtId="0" fontId="5" fillId="0" borderId="0" xfId="8" applyNumberFormat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</xf>
    <xf numFmtId="0" fontId="6" fillId="0" borderId="0" xfId="6" applyNumberFormat="1" applyFont="1" applyFill="1" applyBorder="1"/>
    <xf numFmtId="0" fontId="5" fillId="0" borderId="0" xfId="6" applyNumberFormat="1" applyFont="1" applyFill="1" applyAlignment="1">
      <alignment horizontal="right"/>
    </xf>
    <xf numFmtId="0" fontId="7" fillId="0" borderId="0" xfId="6" applyNumberFormat="1" applyFont="1" applyFill="1" applyBorder="1" applyAlignment="1">
      <alignment horizontal="right"/>
    </xf>
    <xf numFmtId="1" fontId="7" fillId="0" borderId="0" xfId="6" applyNumberFormat="1" applyFont="1" applyFill="1" applyBorder="1" applyAlignment="1" applyProtection="1">
      <alignment horizontal="right"/>
    </xf>
    <xf numFmtId="1" fontId="5" fillId="0" borderId="0" xfId="6" applyNumberFormat="1" applyFont="1" applyFill="1"/>
    <xf numFmtId="1" fontId="6" fillId="0" borderId="0" xfId="6" applyNumberFormat="1" applyFont="1" applyFill="1" applyBorder="1" applyAlignment="1" applyProtection="1">
      <alignment horizontal="right"/>
    </xf>
    <xf numFmtId="2" fontId="7" fillId="0" borderId="0" xfId="6" applyNumberFormat="1" applyFont="1" applyFill="1" applyBorder="1" applyAlignment="1" applyProtection="1">
      <alignment horizontal="right"/>
    </xf>
    <xf numFmtId="0" fontId="5" fillId="0" borderId="0" xfId="9" applyFont="1" applyFill="1" applyBorder="1" applyAlignment="1" applyProtection="1">
      <alignment horizontal="left" vertical="top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1" xfId="8" applyFont="1" applyFill="1" applyBorder="1" applyAlignment="1" applyProtection="1">
      <alignment horizontal="left"/>
    </xf>
    <xf numFmtId="0" fontId="5" fillId="0" borderId="1" xfId="8" applyNumberFormat="1" applyFont="1" applyFill="1" applyBorder="1" applyProtection="1"/>
    <xf numFmtId="0" fontId="8" fillId="0" borderId="1" xfId="8" applyNumberFormat="1" applyFont="1" applyFill="1" applyBorder="1" applyAlignment="1" applyProtection="1">
      <alignment horizontal="right"/>
    </xf>
    <xf numFmtId="0" fontId="5" fillId="0" borderId="3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/>
    </xf>
    <xf numFmtId="0" fontId="5" fillId="0" borderId="3" xfId="8" applyNumberFormat="1" applyFont="1" applyFill="1" applyBorder="1" applyAlignment="1" applyProtection="1">
      <alignment horizontal="right"/>
    </xf>
    <xf numFmtId="0" fontId="5" fillId="0" borderId="3" xfId="8" applyNumberFormat="1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center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5" fillId="0" borderId="0" xfId="8" applyNumberFormat="1" applyFont="1" applyFill="1" applyBorder="1" applyAlignment="1" applyProtection="1">
      <alignment horizontal="right"/>
    </xf>
    <xf numFmtId="0" fontId="5" fillId="0" borderId="0" xfId="9" applyFont="1" applyFill="1" applyAlignment="1" applyProtection="1">
      <alignment horizontal="right" vertical="top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right" vertical="top" wrapText="1"/>
    </xf>
    <xf numFmtId="0" fontId="5" fillId="0" borderId="1" xfId="8" applyNumberFormat="1" applyFont="1" applyFill="1" applyBorder="1" applyAlignment="1" applyProtection="1">
      <alignment horizontal="right"/>
    </xf>
    <xf numFmtId="0" fontId="5" fillId="0" borderId="1" xfId="8" applyNumberFormat="1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left"/>
    </xf>
    <xf numFmtId="1" fontId="5" fillId="0" borderId="0" xfId="6" applyNumberFormat="1" applyFont="1" applyFill="1" applyBorder="1" applyAlignment="1" applyProtection="1">
      <alignment horizontal="right"/>
    </xf>
    <xf numFmtId="1" fontId="5" fillId="0" borderId="0" xfId="1" applyNumberFormat="1" applyFont="1" applyFill="1" applyBorder="1" applyAlignment="1" applyProtection="1">
      <alignment horizontal="right"/>
    </xf>
    <xf numFmtId="1" fontId="5" fillId="0" borderId="0" xfId="6" applyNumberFormat="1" applyFont="1" applyFill="1" applyBorder="1" applyAlignment="1" applyProtection="1">
      <alignment horizontal="center"/>
    </xf>
    <xf numFmtId="171" fontId="6" fillId="0" borderId="0" xfId="6" applyNumberFormat="1" applyFont="1" applyFill="1" applyBorder="1" applyAlignment="1">
      <alignment horizontal="right" vertical="top" wrapText="1"/>
    </xf>
    <xf numFmtId="0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vertical="center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1" xfId="6" applyFont="1" applyFill="1" applyBorder="1" applyAlignment="1">
      <alignment horizontal="left" vertical="top" wrapText="1"/>
    </xf>
    <xf numFmtId="0" fontId="6" fillId="0" borderId="1" xfId="6" applyFont="1" applyFill="1" applyBorder="1" applyAlignment="1">
      <alignment horizontal="right" vertical="top" wrapText="1"/>
    </xf>
    <xf numFmtId="0" fontId="6" fillId="0" borderId="1" xfId="6" applyFont="1" applyFill="1" applyBorder="1" applyAlignment="1" applyProtection="1">
      <alignment horizontal="left" vertical="top" wrapText="1"/>
    </xf>
    <xf numFmtId="166" fontId="5" fillId="0" borderId="0" xfId="6" applyNumberFormat="1" applyFon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right"/>
    </xf>
    <xf numFmtId="0" fontId="5" fillId="0" borderId="0" xfId="6" applyFont="1" applyFill="1" applyBorder="1" applyAlignment="1">
      <alignment vertical="center" wrapText="1"/>
    </xf>
    <xf numFmtId="166" fontId="5" fillId="0" borderId="0" xfId="6" applyNumberFormat="1" applyFont="1" applyFill="1" applyAlignment="1">
      <alignment horizontal="right" vertical="top" wrapText="1"/>
    </xf>
    <xf numFmtId="1" fontId="5" fillId="0" borderId="0" xfId="1" applyNumberFormat="1" applyFont="1" applyFill="1" applyBorder="1" applyAlignment="1" applyProtection="1">
      <alignment horizontal="right" wrapText="1"/>
    </xf>
    <xf numFmtId="171" fontId="6" fillId="0" borderId="0" xfId="6" applyNumberFormat="1" applyFont="1" applyFill="1" applyAlignment="1">
      <alignment horizontal="right" vertical="top" wrapText="1"/>
    </xf>
    <xf numFmtId="0" fontId="6" fillId="0" borderId="0" xfId="6" applyFont="1" applyFill="1" applyAlignment="1" applyProtection="1">
      <alignment horizontal="left" vertical="top" wrapText="1"/>
    </xf>
    <xf numFmtId="0" fontId="5" fillId="0" borderId="0" xfId="6" applyNumberFormat="1" applyFont="1" applyFill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right" wrapText="1"/>
    </xf>
    <xf numFmtId="1" fontId="5" fillId="0" borderId="0" xfId="6" applyNumberFormat="1" applyFont="1" applyFill="1" applyAlignment="1" applyProtection="1">
      <alignment horizontal="right"/>
    </xf>
    <xf numFmtId="169" fontId="5" fillId="0" borderId="0" xfId="6" applyNumberFormat="1" applyFont="1" applyFill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178" fontId="6" fillId="0" borderId="0" xfId="5" applyNumberFormat="1" applyFont="1" applyFill="1" applyBorder="1" applyAlignment="1">
      <alignment horizontal="right" vertical="top" wrapText="1"/>
    </xf>
    <xf numFmtId="0" fontId="5" fillId="0" borderId="1" xfId="6" applyFont="1" applyFill="1" applyBorder="1" applyAlignment="1">
      <alignment horizontal="right" vertical="top" wrapText="1"/>
    </xf>
    <xf numFmtId="0" fontId="5" fillId="0" borderId="1" xfId="4" applyFont="1" applyFill="1" applyBorder="1" applyAlignment="1" applyProtection="1">
      <alignment horizontal="left" vertical="center" wrapText="1"/>
    </xf>
    <xf numFmtId="0" fontId="5" fillId="0" borderId="2" xfId="6" applyNumberFormat="1" applyFont="1" applyFill="1" applyBorder="1" applyAlignment="1" applyProtection="1">
      <alignment horizontal="right"/>
    </xf>
    <xf numFmtId="0" fontId="7" fillId="0" borderId="0" xfId="6" applyFont="1" applyFill="1" applyBorder="1" applyAlignment="1">
      <alignment horizontal="right" vertical="top" wrapText="1"/>
    </xf>
    <xf numFmtId="0" fontId="7" fillId="0" borderId="0" xfId="6" applyFont="1" applyFill="1" applyBorder="1" applyAlignment="1" applyProtection="1">
      <alignment horizontal="left" vertical="top" wrapText="1"/>
    </xf>
    <xf numFmtId="1" fontId="8" fillId="0" borderId="0" xfId="6" applyNumberFormat="1" applyFont="1" applyFill="1" applyBorder="1" applyAlignment="1" applyProtection="1">
      <alignment horizontal="right"/>
    </xf>
    <xf numFmtId="1" fontId="8" fillId="0" borderId="0" xfId="1" applyNumberFormat="1" applyFont="1" applyFill="1" applyBorder="1" applyAlignment="1" applyProtection="1">
      <alignment horizontal="right"/>
    </xf>
    <xf numFmtId="171" fontId="7" fillId="0" borderId="0" xfId="6" applyNumberFormat="1" applyFont="1" applyFill="1" applyBorder="1" applyAlignment="1">
      <alignment horizontal="right" vertical="top" wrapText="1"/>
    </xf>
    <xf numFmtId="1" fontId="8" fillId="0" borderId="0" xfId="6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168" fontId="8" fillId="0" borderId="0" xfId="6" applyNumberFormat="1" applyFont="1" applyFill="1" applyBorder="1" applyAlignment="1">
      <alignment horizontal="right" vertical="top" wrapText="1"/>
    </xf>
    <xf numFmtId="0" fontId="8" fillId="0" borderId="0" xfId="6" applyFont="1" applyFill="1" applyBorder="1" applyAlignment="1" applyProtection="1">
      <alignment horizontal="left" vertical="top" wrapText="1"/>
    </xf>
    <xf numFmtId="1" fontId="8" fillId="0" borderId="0" xfId="6" applyNumberFormat="1" applyFont="1" applyFill="1" applyAlignment="1">
      <alignment horizontal="right"/>
    </xf>
    <xf numFmtId="1" fontId="8" fillId="0" borderId="0" xfId="1" applyNumberFormat="1" applyFont="1" applyFill="1" applyAlignment="1">
      <alignment horizontal="right"/>
    </xf>
    <xf numFmtId="0" fontId="8" fillId="0" borderId="0" xfId="6" applyFont="1" applyFill="1" applyBorder="1" applyAlignment="1">
      <alignment horizontal="right" vertical="top" wrapText="1"/>
    </xf>
    <xf numFmtId="0" fontId="8" fillId="0" borderId="0" xfId="6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horizontal="right" vertical="center" wrapText="1"/>
    </xf>
    <xf numFmtId="164" fontId="8" fillId="0" borderId="1" xfId="1" applyFont="1" applyFill="1" applyBorder="1" applyAlignment="1" applyProtection="1">
      <alignment horizontal="right" wrapText="1"/>
    </xf>
    <xf numFmtId="0" fontId="8" fillId="0" borderId="1" xfId="1" applyNumberFormat="1" applyFont="1" applyFill="1" applyBorder="1" applyAlignment="1" applyProtection="1">
      <alignment horizontal="right" wrapText="1"/>
    </xf>
    <xf numFmtId="0" fontId="8" fillId="0" borderId="0" xfId="1" applyNumberFormat="1" applyFont="1" applyFill="1" applyBorder="1" applyAlignment="1" applyProtection="1">
      <alignment horizontal="right" wrapText="1"/>
    </xf>
    <xf numFmtId="164" fontId="8" fillId="0" borderId="0" xfId="1" applyFont="1" applyFill="1" applyBorder="1" applyAlignment="1" applyProtection="1">
      <alignment horizontal="right" wrapText="1"/>
    </xf>
    <xf numFmtId="0" fontId="8" fillId="0" borderId="2" xfId="1" applyNumberFormat="1" applyFont="1" applyFill="1" applyBorder="1" applyAlignment="1" applyProtection="1">
      <alignment horizontal="right" wrapText="1"/>
    </xf>
    <xf numFmtId="164" fontId="8" fillId="0" borderId="2" xfId="1" applyFont="1" applyFill="1" applyBorder="1" applyAlignment="1" applyProtection="1">
      <alignment horizontal="right" wrapText="1"/>
    </xf>
    <xf numFmtId="0" fontId="7" fillId="0" borderId="0" xfId="6" applyFont="1" applyFill="1" applyAlignment="1">
      <alignment horizontal="right" vertical="top" wrapText="1"/>
    </xf>
    <xf numFmtId="0" fontId="7" fillId="0" borderId="0" xfId="6" applyFont="1" applyFill="1" applyAlignment="1" applyProtection="1">
      <alignment horizontal="left" vertical="top" wrapText="1"/>
    </xf>
    <xf numFmtId="166" fontId="8" fillId="0" borderId="0" xfId="6" applyNumberFormat="1" applyFont="1" applyFill="1" applyAlignment="1">
      <alignment horizontal="right" vertical="top" wrapText="1"/>
    </xf>
    <xf numFmtId="0" fontId="8" fillId="0" borderId="0" xfId="6" applyFont="1" applyFill="1" applyAlignment="1" applyProtection="1">
      <alignment horizontal="left" vertical="top" wrapText="1"/>
    </xf>
    <xf numFmtId="173" fontId="7" fillId="0" borderId="0" xfId="6" applyNumberFormat="1" applyFont="1" applyFill="1" applyBorder="1" applyAlignment="1">
      <alignment horizontal="right" vertical="top" wrapText="1"/>
    </xf>
    <xf numFmtId="169" fontId="8" fillId="0" borderId="0" xfId="6" applyNumberFormat="1" applyFont="1" applyFill="1" applyBorder="1" applyAlignment="1">
      <alignment horizontal="right" vertical="top" wrapText="1"/>
    </xf>
    <xf numFmtId="0" fontId="8" fillId="0" borderId="0" xfId="6" applyFont="1" applyFill="1" applyBorder="1" applyAlignment="1">
      <alignment vertical="top" wrapText="1"/>
    </xf>
    <xf numFmtId="1" fontId="8" fillId="0" borderId="0" xfId="6" applyNumberFormat="1" applyFont="1" applyFill="1"/>
    <xf numFmtId="0" fontId="7" fillId="0" borderId="0" xfId="6" applyFont="1" applyFill="1" applyBorder="1" applyAlignment="1">
      <alignment vertical="top" wrapText="1"/>
    </xf>
    <xf numFmtId="169" fontId="8" fillId="0" borderId="0" xfId="6" applyNumberFormat="1" applyFont="1" applyFill="1" applyAlignment="1">
      <alignment horizontal="right" vertical="top" wrapText="1"/>
    </xf>
    <xf numFmtId="0" fontId="8" fillId="0" borderId="0" xfId="6" applyFont="1" applyFill="1" applyAlignment="1">
      <alignment vertical="top" wrapText="1"/>
    </xf>
    <xf numFmtId="175" fontId="7" fillId="0" borderId="0" xfId="6" applyNumberFormat="1" applyFont="1" applyFill="1" applyAlignment="1">
      <alignment horizontal="right" vertical="top" wrapText="1"/>
    </xf>
    <xf numFmtId="1" fontId="8" fillId="0" borderId="0" xfId="6" applyNumberFormat="1" applyFont="1" applyFill="1" applyAlignment="1" applyProtection="1">
      <alignment horizontal="right"/>
    </xf>
    <xf numFmtId="1" fontId="8" fillId="0" borderId="0" xfId="1" applyNumberFormat="1" applyFont="1" applyFill="1" applyAlignment="1" applyProtection="1">
      <alignment horizontal="right"/>
    </xf>
    <xf numFmtId="0" fontId="8" fillId="0" borderId="0" xfId="1" applyNumberFormat="1" applyFont="1" applyFill="1" applyAlignment="1" applyProtection="1">
      <alignment horizontal="right" wrapText="1"/>
    </xf>
    <xf numFmtId="168" fontId="8" fillId="0" borderId="0" xfId="6" applyNumberFormat="1" applyFont="1" applyFill="1" applyBorder="1" applyAlignment="1" applyProtection="1">
      <alignment horizontal="left" vertical="top" wrapText="1"/>
    </xf>
    <xf numFmtId="168" fontId="8" fillId="0" borderId="1" xfId="6" applyNumberFormat="1" applyFont="1" applyFill="1" applyBorder="1" applyAlignment="1">
      <alignment horizontal="right" vertical="top" wrapText="1"/>
    </xf>
    <xf numFmtId="0" fontId="8" fillId="0" borderId="1" xfId="6" applyFont="1" applyFill="1" applyBorder="1" applyAlignment="1" applyProtection="1">
      <alignment horizontal="left" vertical="top" wrapText="1"/>
    </xf>
    <xf numFmtId="0" fontId="8" fillId="0" borderId="2" xfId="6" applyNumberFormat="1" applyFont="1" applyFill="1" applyBorder="1" applyAlignment="1" applyProtection="1">
      <alignment horizontal="right" wrapText="1"/>
    </xf>
    <xf numFmtId="1" fontId="8" fillId="0" borderId="0" xfId="1" applyNumberFormat="1" applyFont="1" applyFill="1" applyBorder="1" applyAlignment="1" applyProtection="1">
      <alignment horizontal="right" wrapText="1"/>
    </xf>
    <xf numFmtId="175" fontId="7" fillId="0" borderId="0" xfId="6" applyNumberFormat="1" applyFont="1" applyFill="1" applyBorder="1" applyAlignment="1">
      <alignment horizontal="right" vertical="top" wrapText="1"/>
    </xf>
    <xf numFmtId="166" fontId="8" fillId="0" borderId="0" xfId="6" applyNumberFormat="1" applyFont="1" applyFill="1" applyBorder="1" applyAlignment="1">
      <alignment horizontal="right" vertical="top" wrapText="1"/>
    </xf>
    <xf numFmtId="175" fontId="8" fillId="0" borderId="0" xfId="6" applyNumberFormat="1" applyFont="1" applyFill="1" applyBorder="1" applyAlignment="1">
      <alignment horizontal="right" vertical="top" wrapText="1"/>
    </xf>
    <xf numFmtId="175" fontId="7" fillId="0" borderId="1" xfId="6" applyNumberFormat="1" applyFont="1" applyFill="1" applyBorder="1" applyAlignment="1">
      <alignment horizontal="right" vertical="top" wrapText="1"/>
    </xf>
    <xf numFmtId="0" fontId="7" fillId="0" borderId="1" xfId="6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>
      <alignment horizontal="left" vertical="top" wrapText="1"/>
    </xf>
    <xf numFmtId="0" fontId="8" fillId="0" borderId="0" xfId="7" applyFont="1" applyFill="1" applyBorder="1" applyAlignment="1">
      <alignment horizontal="right" vertical="top" wrapText="1"/>
    </xf>
    <xf numFmtId="0" fontId="8" fillId="0" borderId="0" xfId="7" applyFont="1" applyFill="1" applyBorder="1" applyAlignment="1" applyProtection="1">
      <alignment horizontal="left" vertical="top" wrapText="1"/>
    </xf>
    <xf numFmtId="177" fontId="6" fillId="0" borderId="0" xfId="6" applyNumberFormat="1" applyFont="1" applyFill="1" applyBorder="1" applyAlignment="1">
      <alignment horizontal="right" vertical="top" wrapText="1"/>
    </xf>
    <xf numFmtId="1" fontId="5" fillId="0" borderId="3" xfId="6" applyNumberFormat="1" applyFont="1" applyFill="1" applyBorder="1" applyAlignment="1" applyProtection="1">
      <alignment horizontal="right"/>
    </xf>
    <xf numFmtId="169" fontId="5" fillId="0" borderId="1" xfId="6" applyNumberFormat="1" applyFont="1" applyFill="1" applyBorder="1" applyAlignment="1">
      <alignment horizontal="right" vertical="top" wrapText="1"/>
    </xf>
    <xf numFmtId="0" fontId="5" fillId="0" borderId="1" xfId="6" applyFont="1" applyFill="1" applyBorder="1" applyAlignment="1" applyProtection="1">
      <alignment horizontal="left" vertical="top" wrapText="1"/>
    </xf>
    <xf numFmtId="167" fontId="6" fillId="0" borderId="0" xfId="6" applyNumberFormat="1" applyFont="1" applyFill="1" applyBorder="1" applyAlignment="1">
      <alignment horizontal="right" vertical="top" wrapText="1"/>
    </xf>
    <xf numFmtId="174" fontId="5" fillId="0" borderId="0" xfId="6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177" fontId="6" fillId="0" borderId="1" xfId="6" applyNumberFormat="1" applyFont="1" applyFill="1" applyBorder="1" applyAlignment="1">
      <alignment horizontal="right" vertical="top" wrapText="1"/>
    </xf>
    <xf numFmtId="177" fontId="5" fillId="0" borderId="0" xfId="6" applyNumberFormat="1" applyFont="1" applyFill="1" applyBorder="1" applyAlignment="1">
      <alignment horizontal="right" vertical="top" wrapText="1"/>
    </xf>
    <xf numFmtId="0" fontId="5" fillId="0" borderId="0" xfId="11" applyFont="1" applyFill="1" applyBorder="1" applyAlignment="1">
      <alignment horizontal="right" vertical="top" wrapText="1"/>
    </xf>
    <xf numFmtId="49" fontId="5" fillId="0" borderId="0" xfId="11" applyNumberFormat="1" applyFont="1" applyFill="1" applyBorder="1" applyAlignment="1">
      <alignment horizontal="right" vertical="top" wrapText="1"/>
    </xf>
    <xf numFmtId="0" fontId="5" fillId="0" borderId="0" xfId="11" applyFont="1" applyFill="1" applyBorder="1" applyAlignment="1" applyProtection="1">
      <alignment horizontal="left" vertical="top" wrapText="1"/>
    </xf>
    <xf numFmtId="0" fontId="5" fillId="0" borderId="0" xfId="11" applyFont="1" applyFill="1" applyBorder="1" applyAlignment="1">
      <alignment horizontal="left" vertical="top" wrapText="1"/>
    </xf>
    <xf numFmtId="177" fontId="5" fillId="0" borderId="0" xfId="11" applyNumberFormat="1" applyFont="1" applyFill="1" applyBorder="1" applyAlignment="1">
      <alignment horizontal="right" vertical="top" wrapText="1"/>
    </xf>
    <xf numFmtId="0" fontId="5" fillId="0" borderId="0" xfId="11" applyFont="1" applyFill="1" applyBorder="1" applyAlignment="1" applyProtection="1">
      <alignment horizontal="left" vertical="center" wrapText="1"/>
    </xf>
    <xf numFmtId="173" fontId="6" fillId="0" borderId="0" xfId="6" applyNumberFormat="1" applyFont="1" applyFill="1" applyAlignment="1">
      <alignment horizontal="right" vertical="top" wrapText="1"/>
    </xf>
    <xf numFmtId="173" fontId="6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Alignment="1">
      <alignment horizontal="right" vertical="top" wrapText="1"/>
    </xf>
    <xf numFmtId="0" fontId="5" fillId="0" borderId="0" xfId="6" applyFont="1" applyFill="1" applyBorder="1" applyAlignment="1">
      <alignment vertical="top" wrapText="1"/>
    </xf>
    <xf numFmtId="0" fontId="5" fillId="0" borderId="0" xfId="6" applyFont="1" applyFill="1" applyBorder="1" applyAlignment="1">
      <alignment vertical="center"/>
    </xf>
    <xf numFmtId="0" fontId="5" fillId="0" borderId="0" xfId="2" applyFont="1" applyFill="1" applyBorder="1" applyAlignment="1" applyProtection="1">
      <alignment horizontal="left" vertical="top" wrapText="1"/>
    </xf>
    <xf numFmtId="171" fontId="5" fillId="0" borderId="0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left" vertical="top" wrapText="1"/>
    </xf>
    <xf numFmtId="0" fontId="6" fillId="0" borderId="2" xfId="6" applyFont="1" applyFill="1" applyBorder="1" applyAlignment="1">
      <alignment horizontal="right" vertical="top" wrapText="1"/>
    </xf>
    <xf numFmtId="0" fontId="6" fillId="0" borderId="2" xfId="6" applyFont="1" applyFill="1" applyBorder="1" applyAlignment="1" applyProtection="1">
      <alignment horizontal="left" vertical="top" wrapText="1"/>
    </xf>
    <xf numFmtId="0" fontId="7" fillId="0" borderId="2" xfId="6" applyFont="1" applyFill="1" applyBorder="1" applyAlignment="1">
      <alignment horizontal="right" vertical="top" wrapText="1"/>
    </xf>
    <xf numFmtId="0" fontId="7" fillId="0" borderId="2" xfId="6" applyFont="1" applyFill="1" applyBorder="1" applyAlignment="1" applyProtection="1">
      <alignment horizontal="left" vertical="top" wrapText="1"/>
    </xf>
    <xf numFmtId="0" fontId="5" fillId="0" borderId="2" xfId="6" applyNumberFormat="1" applyFont="1" applyFill="1" applyBorder="1" applyAlignment="1" applyProtection="1">
      <alignment horizontal="right" wrapText="1"/>
    </xf>
    <xf numFmtId="1" fontId="5" fillId="0" borderId="0" xfId="6" applyNumberFormat="1" applyFont="1" applyFill="1" applyBorder="1" applyAlignment="1" applyProtection="1">
      <alignment horizontal="right" wrapText="1"/>
    </xf>
    <xf numFmtId="0" fontId="5" fillId="0" borderId="0" xfId="7" applyFont="1" applyFill="1" applyBorder="1" applyAlignment="1">
      <alignment horizontal="right" vertical="top" wrapText="1"/>
    </xf>
    <xf numFmtId="0" fontId="6" fillId="0" borderId="0" xfId="7" applyFont="1" applyFill="1" applyBorder="1" applyAlignment="1" applyProtection="1">
      <alignment horizontal="left" vertical="top" wrapText="1"/>
    </xf>
    <xf numFmtId="1" fontId="5" fillId="0" borderId="0" xfId="7" applyNumberFormat="1" applyFont="1" applyFill="1" applyBorder="1" applyAlignment="1" applyProtection="1">
      <alignment horizontal="right"/>
    </xf>
    <xf numFmtId="0" fontId="7" fillId="0" borderId="0" xfId="7" applyFont="1" applyFill="1" applyBorder="1" applyAlignment="1">
      <alignment horizontal="right" vertical="top" wrapText="1"/>
    </xf>
    <xf numFmtId="0" fontId="7" fillId="0" borderId="0" xfId="7" applyFont="1" applyFill="1" applyBorder="1" applyAlignment="1" applyProtection="1">
      <alignment horizontal="left" vertical="top" wrapText="1"/>
    </xf>
    <xf numFmtId="1" fontId="8" fillId="0" borderId="0" xfId="7" applyNumberFormat="1" applyFont="1" applyFill="1" applyAlignment="1">
      <alignment horizontal="right"/>
    </xf>
    <xf numFmtId="172" fontId="7" fillId="0" borderId="0" xfId="6" applyNumberFormat="1" applyFont="1" applyFill="1" applyAlignment="1">
      <alignment horizontal="right" vertical="top" wrapText="1"/>
    </xf>
    <xf numFmtId="1" fontId="8" fillId="0" borderId="0" xfId="7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left" vertical="top"/>
    </xf>
    <xf numFmtId="0" fontId="8" fillId="0" borderId="0" xfId="7" applyFont="1" applyFill="1" applyBorder="1" applyAlignment="1">
      <alignment horizontal="right" vertical="top"/>
    </xf>
    <xf numFmtId="0" fontId="8" fillId="0" borderId="0" xfId="7" applyFont="1" applyFill="1" applyBorder="1" applyAlignment="1" applyProtection="1">
      <alignment horizontal="left" vertical="top"/>
    </xf>
    <xf numFmtId="0" fontId="8" fillId="0" borderId="1" xfId="1" applyNumberFormat="1" applyFont="1" applyFill="1" applyBorder="1" applyAlignment="1">
      <alignment horizontal="right" wrapText="1"/>
    </xf>
    <xf numFmtId="0" fontId="8" fillId="0" borderId="1" xfId="7" applyNumberFormat="1" applyFont="1" applyFill="1" applyBorder="1" applyAlignment="1">
      <alignment horizontal="right"/>
    </xf>
    <xf numFmtId="0" fontId="8" fillId="0" borderId="1" xfId="7" applyNumberFormat="1" applyFont="1" applyFill="1" applyBorder="1" applyAlignment="1">
      <alignment horizontal="right" wrapText="1"/>
    </xf>
    <xf numFmtId="172" fontId="7" fillId="0" borderId="0" xfId="6" applyNumberFormat="1" applyFont="1" applyFill="1" applyBorder="1" applyAlignment="1">
      <alignment horizontal="right" vertical="top" wrapText="1"/>
    </xf>
    <xf numFmtId="0" fontId="8" fillId="0" borderId="2" xfId="1" applyNumberFormat="1" applyFont="1" applyFill="1" applyBorder="1" applyAlignment="1">
      <alignment horizontal="right" wrapText="1"/>
    </xf>
    <xf numFmtId="0" fontId="8" fillId="0" borderId="2" xfId="7" applyNumberFormat="1" applyFont="1" applyFill="1" applyBorder="1" applyAlignment="1">
      <alignment horizontal="right" wrapText="1"/>
    </xf>
    <xf numFmtId="169" fontId="8" fillId="0" borderId="0" xfId="6" applyNumberFormat="1" applyFont="1" applyFill="1" applyBorder="1" applyAlignment="1">
      <alignment horizontal="right" vertical="top"/>
    </xf>
    <xf numFmtId="0" fontId="8" fillId="0" borderId="0" xfId="6" applyFont="1" applyFill="1" applyBorder="1" applyAlignment="1">
      <alignment vertical="top"/>
    </xf>
    <xf numFmtId="0" fontId="8" fillId="0" borderId="1" xfId="7" applyNumberFormat="1" applyFont="1" applyFill="1" applyBorder="1" applyAlignment="1" applyProtection="1">
      <alignment horizontal="right" vertical="top"/>
    </xf>
    <xf numFmtId="0" fontId="8" fillId="0" borderId="1" xfId="7" applyNumberFormat="1" applyFont="1" applyFill="1" applyBorder="1" applyAlignment="1" applyProtection="1">
      <alignment horizontal="right" wrapText="1"/>
    </xf>
    <xf numFmtId="0" fontId="8" fillId="0" borderId="2" xfId="7" applyNumberFormat="1" applyFont="1" applyFill="1" applyBorder="1" applyAlignment="1" applyProtection="1">
      <alignment horizontal="right" wrapText="1"/>
    </xf>
    <xf numFmtId="1" fontId="8" fillId="0" borderId="0" xfId="7" applyNumberFormat="1" applyFont="1" applyFill="1" applyBorder="1" applyAlignment="1" applyProtection="1">
      <alignment horizontal="right"/>
    </xf>
    <xf numFmtId="1" fontId="8" fillId="0" borderId="0" xfId="7" applyNumberFormat="1" applyFont="1" applyFill="1" applyAlignment="1" applyProtection="1">
      <alignment horizontal="right"/>
    </xf>
    <xf numFmtId="0" fontId="8" fillId="0" borderId="0" xfId="7" applyNumberFormat="1" applyFont="1" applyFill="1" applyBorder="1" applyAlignment="1" applyProtection="1">
      <alignment horizontal="right" vertical="top"/>
    </xf>
    <xf numFmtId="1" fontId="8" fillId="0" borderId="0" xfId="6" applyNumberFormat="1" applyFont="1" applyFill="1" applyBorder="1" applyAlignment="1">
      <alignment horizontal="right" vertical="top" wrapText="1"/>
    </xf>
    <xf numFmtId="0" fontId="5" fillId="0" borderId="0" xfId="7" applyFont="1" applyFill="1" applyAlignment="1">
      <alignment horizontal="left" vertical="top" wrapText="1"/>
    </xf>
    <xf numFmtId="0" fontId="8" fillId="0" borderId="0" xfId="6" applyNumberFormat="1" applyFont="1" applyFill="1" applyAlignment="1">
      <alignment horizontal="right" vertical="top" wrapText="1"/>
    </xf>
    <xf numFmtId="0" fontId="8" fillId="0" borderId="0" xfId="7" applyNumberFormat="1" applyFont="1" applyFill="1" applyBorder="1" applyAlignment="1" applyProtection="1">
      <alignment horizontal="right"/>
    </xf>
    <xf numFmtId="0" fontId="7" fillId="0" borderId="0" xfId="6" applyFont="1" applyFill="1" applyAlignment="1">
      <alignment vertical="top" wrapText="1"/>
    </xf>
    <xf numFmtId="0" fontId="7" fillId="0" borderId="0" xfId="10" applyNumberFormat="1" applyFont="1" applyFill="1" applyBorder="1" applyAlignment="1" applyProtection="1">
      <alignment horizontal="left" vertical="top" wrapText="1"/>
    </xf>
    <xf numFmtId="0" fontId="8" fillId="0" borderId="0" xfId="7" applyNumberFormat="1" applyFont="1" applyFill="1" applyBorder="1" applyAlignment="1" applyProtection="1">
      <alignment horizontal="right" vertical="top" wrapText="1"/>
    </xf>
    <xf numFmtId="0" fontId="8" fillId="0" borderId="0" xfId="10" applyNumberFormat="1" applyFont="1" applyFill="1" applyBorder="1" applyAlignment="1" applyProtection="1">
      <alignment horizontal="left" vertical="top" wrapText="1"/>
    </xf>
    <xf numFmtId="0" fontId="8" fillId="0" borderId="1" xfId="7" applyNumberFormat="1" applyFont="1" applyFill="1" applyBorder="1" applyAlignment="1" applyProtection="1">
      <alignment horizontal="right"/>
    </xf>
    <xf numFmtId="1" fontId="8" fillId="0" borderId="0" xfId="7" applyNumberFormat="1" applyFont="1" applyFill="1" applyBorder="1" applyAlignment="1">
      <alignment horizontal="right" vertical="top" wrapText="1"/>
    </xf>
    <xf numFmtId="0" fontId="8" fillId="0" borderId="0" xfId="6" applyFont="1" applyFill="1" applyBorder="1" applyAlignment="1">
      <alignment horizontal="right" vertical="top"/>
    </xf>
    <xf numFmtId="0" fontId="5" fillId="0" borderId="1" xfId="7" applyFont="1" applyFill="1" applyBorder="1" applyAlignment="1">
      <alignment horizontal="left" vertical="top" wrapText="1"/>
    </xf>
    <xf numFmtId="1" fontId="8" fillId="0" borderId="1" xfId="7" applyNumberFormat="1" applyFont="1" applyFill="1" applyBorder="1" applyAlignment="1">
      <alignment horizontal="right" vertical="top" wrapText="1"/>
    </xf>
    <xf numFmtId="0" fontId="8" fillId="0" borderId="1" xfId="7" applyFont="1" applyFill="1" applyBorder="1" applyAlignment="1" applyProtection="1">
      <alignment horizontal="left" vertical="top" wrapText="1"/>
    </xf>
    <xf numFmtId="1" fontId="8" fillId="0" borderId="0" xfId="7" applyNumberFormat="1" applyFont="1" applyFill="1" applyBorder="1" applyAlignment="1" applyProtection="1">
      <alignment horizontal="right" wrapText="1"/>
    </xf>
    <xf numFmtId="0" fontId="5" fillId="0" borderId="0" xfId="7" applyFont="1" applyFill="1" applyAlignment="1">
      <alignment horizontal="left" vertical="top"/>
    </xf>
    <xf numFmtId="0" fontId="8" fillId="0" borderId="0" xfId="7" applyNumberFormat="1" applyFont="1" applyFill="1" applyAlignment="1" applyProtection="1">
      <alignment horizontal="right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166" fontId="8" fillId="0" borderId="0" xfId="7" applyNumberFormat="1" applyFont="1" applyFill="1" applyBorder="1" applyAlignment="1">
      <alignment horizontal="right" vertical="top" wrapText="1"/>
    </xf>
    <xf numFmtId="175" fontId="7" fillId="0" borderId="0" xfId="7" applyNumberFormat="1" applyFont="1" applyFill="1" applyBorder="1" applyAlignment="1">
      <alignment horizontal="right" vertical="top" wrapText="1"/>
    </xf>
    <xf numFmtId="168" fontId="8" fillId="0" borderId="0" xfId="7" applyNumberFormat="1" applyFont="1" applyFill="1" applyBorder="1" applyAlignment="1">
      <alignment horizontal="right" vertical="top" wrapText="1"/>
    </xf>
    <xf numFmtId="0" fontId="8" fillId="0" borderId="1" xfId="1" applyNumberFormat="1" applyFont="1" applyFill="1" applyBorder="1" applyAlignment="1" applyProtection="1">
      <alignment horizontal="right"/>
    </xf>
    <xf numFmtId="0" fontId="8" fillId="0" borderId="0" xfId="1" applyNumberFormat="1" applyFont="1" applyFill="1" applyBorder="1" applyAlignment="1" applyProtection="1">
      <alignment horizontal="right"/>
    </xf>
    <xf numFmtId="166" fontId="8" fillId="0" borderId="0" xfId="7" applyNumberFormat="1" applyFont="1" applyFill="1" applyBorder="1" applyAlignment="1">
      <alignment horizontal="right" vertical="top"/>
    </xf>
    <xf numFmtId="169" fontId="8" fillId="0" borderId="0" xfId="7" applyNumberFormat="1" applyFont="1" applyFill="1" applyBorder="1" applyAlignment="1">
      <alignment horizontal="right" vertical="top"/>
    </xf>
    <xf numFmtId="0" fontId="8" fillId="0" borderId="1" xfId="7" applyFont="1" applyFill="1" applyBorder="1" applyAlignment="1">
      <alignment horizontal="right" vertical="top" wrapText="1"/>
    </xf>
    <xf numFmtId="166" fontId="8" fillId="0" borderId="0" xfId="10" applyNumberFormat="1" applyFont="1" applyFill="1" applyBorder="1" applyAlignment="1" applyProtection="1">
      <alignment horizontal="right" vertical="top"/>
    </xf>
    <xf numFmtId="165" fontId="8" fillId="0" borderId="0" xfId="10" applyNumberFormat="1" applyFont="1" applyFill="1" applyBorder="1" applyAlignment="1" applyProtection="1">
      <alignment horizontal="left"/>
    </xf>
    <xf numFmtId="165" fontId="5" fillId="0" borderId="0" xfId="10" applyFont="1" applyFill="1" applyBorder="1" applyAlignment="1" applyProtection="1">
      <alignment horizontal="left" vertical="top"/>
    </xf>
    <xf numFmtId="176" fontId="7" fillId="0" borderId="0" xfId="10" applyNumberFormat="1" applyFont="1" applyFill="1" applyBorder="1" applyAlignment="1" applyProtection="1">
      <alignment horizontal="right" vertical="top"/>
    </xf>
    <xf numFmtId="165" fontId="7" fillId="0" borderId="0" xfId="10" applyNumberFormat="1" applyFont="1" applyFill="1" applyBorder="1" applyAlignment="1" applyProtection="1">
      <alignment horizontal="left"/>
    </xf>
    <xf numFmtId="170" fontId="8" fillId="0" borderId="0" xfId="10" applyNumberFormat="1" applyFont="1" applyFill="1" applyBorder="1" applyAlignment="1" applyProtection="1">
      <alignment horizontal="right" vertical="top"/>
    </xf>
    <xf numFmtId="0" fontId="6" fillId="0" borderId="0" xfId="7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>
      <alignment horizontal="left" vertical="top" wrapText="1"/>
    </xf>
    <xf numFmtId="0" fontId="6" fillId="0" borderId="0" xfId="8" applyFont="1" applyFill="1" applyBorder="1" applyAlignment="1">
      <alignment horizontal="righ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1" fontId="5" fillId="0" borderId="0" xfId="8" applyNumberFormat="1" applyFont="1" applyFill="1" applyAlignment="1">
      <alignment horizontal="right"/>
    </xf>
    <xf numFmtId="172" fontId="6" fillId="0" borderId="0" xfId="7" applyNumberFormat="1" applyFont="1" applyFill="1" applyBorder="1" applyAlignment="1">
      <alignment horizontal="right" vertical="top" wrapText="1"/>
    </xf>
    <xf numFmtId="1" fontId="5" fillId="0" borderId="0" xfId="8" applyNumberFormat="1" applyFont="1" applyFill="1" applyBorder="1" applyAlignment="1">
      <alignment horizontal="right"/>
    </xf>
    <xf numFmtId="168" fontId="5" fillId="0" borderId="0" xfId="7" applyNumberFormat="1" applyFont="1" applyFill="1" applyBorder="1" applyAlignment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1" fontId="5" fillId="0" borderId="0" xfId="8" applyNumberFormat="1" applyFont="1" applyFill="1" applyBorder="1" applyAlignment="1" applyProtection="1">
      <alignment horizontal="right"/>
    </xf>
    <xf numFmtId="169" fontId="5" fillId="0" borderId="0" xfId="8" applyNumberFormat="1" applyFont="1" applyFill="1" applyBorder="1" applyAlignment="1">
      <alignment horizontal="right" vertical="top" wrapText="1"/>
    </xf>
    <xf numFmtId="0" fontId="5" fillId="0" borderId="2" xfId="8" applyNumberFormat="1" applyFont="1" applyFill="1" applyBorder="1" applyAlignment="1" applyProtection="1">
      <alignment horizontal="right" wrapText="1"/>
    </xf>
    <xf numFmtId="0" fontId="5" fillId="0" borderId="1" xfId="8" applyNumberFormat="1" applyFont="1" applyFill="1" applyBorder="1" applyAlignment="1" applyProtection="1">
      <alignment horizontal="right" wrapText="1"/>
    </xf>
    <xf numFmtId="0" fontId="5" fillId="0" borderId="1" xfId="8" applyFont="1" applyFill="1" applyBorder="1" applyAlignment="1">
      <alignment horizontal="left" vertical="top" wrapText="1"/>
    </xf>
    <xf numFmtId="0" fontId="6" fillId="0" borderId="1" xfId="8" applyFont="1" applyFill="1" applyBorder="1" applyAlignment="1">
      <alignment horizontal="righ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5" fillId="0" borderId="2" xfId="8" applyFont="1" applyFill="1" applyBorder="1" applyAlignment="1">
      <alignment horizontal="left" vertical="top" wrapText="1"/>
    </xf>
    <xf numFmtId="0" fontId="5" fillId="0" borderId="2" xfId="8" applyFont="1" applyFill="1" applyBorder="1" applyAlignment="1">
      <alignment horizontal="right" vertical="top" wrapText="1"/>
    </xf>
    <xf numFmtId="0" fontId="6" fillId="0" borderId="2" xfId="8" applyFont="1" applyFill="1" applyBorder="1" applyAlignment="1" applyProtection="1">
      <alignment horizontal="left"/>
    </xf>
    <xf numFmtId="0" fontId="8" fillId="0" borderId="1" xfId="8" applyFont="1" applyFill="1" applyBorder="1" applyAlignment="1">
      <alignment horizontal="right" vertical="top" wrapText="1"/>
    </xf>
    <xf numFmtId="0" fontId="7" fillId="0" borderId="1" xfId="8" applyFont="1" applyFill="1" applyBorder="1" applyAlignment="1" applyProtection="1">
      <alignment horizontal="left"/>
    </xf>
    <xf numFmtId="0" fontId="8" fillId="0" borderId="2" xfId="8" applyNumberFormat="1" applyFont="1" applyFill="1" applyBorder="1" applyAlignment="1" applyProtection="1">
      <alignment horizontal="right" wrapText="1"/>
    </xf>
    <xf numFmtId="0" fontId="5" fillId="0" borderId="1" xfId="8" applyFont="1" applyFill="1" applyBorder="1" applyAlignment="1">
      <alignment horizontal="right" vertical="top" wrapText="1"/>
    </xf>
    <xf numFmtId="0" fontId="6" fillId="0" borderId="1" xfId="8" applyFont="1" applyFill="1" applyBorder="1" applyAlignment="1" applyProtection="1">
      <alignment horizontal="left"/>
    </xf>
    <xf numFmtId="0" fontId="5" fillId="0" borderId="0" xfId="8" applyNumberFormat="1" applyFont="1" applyFill="1" applyAlignment="1" applyProtection="1">
      <alignment horizontal="right" wrapText="1"/>
    </xf>
    <xf numFmtId="0" fontId="5" fillId="0" borderId="0" xfId="8" applyFont="1" applyFill="1" applyBorder="1" applyAlignment="1">
      <alignment horizontal="right" vertical="top" wrapText="1"/>
    </xf>
    <xf numFmtId="0" fontId="6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right" wrapText="1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1" fontId="5" fillId="0" borderId="0" xfId="3" applyNumberFormat="1" applyFont="1" applyFill="1" applyProtection="1"/>
    <xf numFmtId="1" fontId="5" fillId="0" borderId="0" xfId="3" applyNumberFormat="1" applyFont="1" applyFill="1" applyAlignment="1" applyProtection="1">
      <alignment horizontal="right"/>
    </xf>
    <xf numFmtId="0" fontId="5" fillId="0" borderId="0" xfId="6" applyFont="1" applyFill="1"/>
  </cellXfs>
  <cellStyles count="12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..." xfId="5"/>
    <cellStyle name="Normal_budget for 03-04" xfId="6"/>
    <cellStyle name="Normal_budget for 03-04 2" xfId="11"/>
    <cellStyle name="Normal_BUDGET2000" xfId="7"/>
    <cellStyle name="Normal_BUDGET-2000" xfId="8"/>
    <cellStyle name="Normal_budgetDocNIC02-03" xfId="9"/>
    <cellStyle name="Normal_RECEIPT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522983</xdr:colOff>
      <xdr:row>40</xdr:row>
      <xdr:rowOff>119701</xdr:rowOff>
    </xdr:from>
    <xdr:to>
      <xdr:col>10</xdr:col>
      <xdr:colOff>580960</xdr:colOff>
      <xdr:row>77</xdr:row>
      <xdr:rowOff>154741</xdr:rowOff>
    </xdr:to>
    <xdr:sp macro="" textlink="">
      <xdr:nvSpPr>
        <xdr:cNvPr id="1382" name="Text Box 11" hidden="1"/>
        <xdr:cNvSpPr txBox="1">
          <a:spLocks noChangeArrowheads="1"/>
        </xdr:cNvSpPr>
      </xdr:nvSpPr>
      <xdr:spPr bwMode="auto">
        <a:xfrm>
          <a:off x="7991475" y="7781925"/>
          <a:ext cx="676275" cy="6991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9</xdr:col>
      <xdr:colOff>522983</xdr:colOff>
      <xdr:row>32</xdr:row>
      <xdr:rowOff>141179</xdr:rowOff>
    </xdr:from>
    <xdr:to>
      <xdr:col>10</xdr:col>
      <xdr:colOff>580960</xdr:colOff>
      <xdr:row>33</xdr:row>
      <xdr:rowOff>25549</xdr:rowOff>
    </xdr:to>
    <xdr:sp macro="" textlink="">
      <xdr:nvSpPr>
        <xdr:cNvPr id="1383" name="Text Box 12" hidden="1"/>
        <xdr:cNvSpPr txBox="1">
          <a:spLocks noChangeArrowheads="1"/>
        </xdr:cNvSpPr>
      </xdr:nvSpPr>
      <xdr:spPr bwMode="auto">
        <a:xfrm>
          <a:off x="7991475" y="5676900"/>
          <a:ext cx="676275" cy="266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9</xdr:col>
      <xdr:colOff>522983</xdr:colOff>
      <xdr:row>284</xdr:row>
      <xdr:rowOff>20370</xdr:rowOff>
    </xdr:from>
    <xdr:to>
      <xdr:col>10</xdr:col>
      <xdr:colOff>580960</xdr:colOff>
      <xdr:row>284</xdr:row>
      <xdr:rowOff>20370</xdr:rowOff>
    </xdr:to>
    <xdr:sp macro="" textlink="">
      <xdr:nvSpPr>
        <xdr:cNvPr id="1384" name="Text Box 45" hidden="1"/>
        <xdr:cNvSpPr txBox="1">
          <a:spLocks noChangeArrowheads="1"/>
        </xdr:cNvSpPr>
      </xdr:nvSpPr>
      <xdr:spPr bwMode="auto">
        <a:xfrm>
          <a:off x="7991475" y="56949975"/>
          <a:ext cx="67627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9</xdr:col>
      <xdr:colOff>522983</xdr:colOff>
      <xdr:row>285</xdr:row>
      <xdr:rowOff>10291</xdr:rowOff>
    </xdr:from>
    <xdr:to>
      <xdr:col>10</xdr:col>
      <xdr:colOff>580960</xdr:colOff>
      <xdr:row>289</xdr:row>
      <xdr:rowOff>265605</xdr:rowOff>
    </xdr:to>
    <xdr:sp macro="" textlink="">
      <xdr:nvSpPr>
        <xdr:cNvPr id="1385" name="Text Box 46" hidden="1"/>
        <xdr:cNvSpPr txBox="1">
          <a:spLocks noChangeArrowheads="1"/>
        </xdr:cNvSpPr>
      </xdr:nvSpPr>
      <xdr:spPr bwMode="auto">
        <a:xfrm>
          <a:off x="7991475" y="57111900"/>
          <a:ext cx="676275" cy="1076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9</xdr:col>
      <xdr:colOff>522983</xdr:colOff>
      <xdr:row>281</xdr:row>
      <xdr:rowOff>132679</xdr:rowOff>
    </xdr:from>
    <xdr:to>
      <xdr:col>11</xdr:col>
      <xdr:colOff>338398</xdr:colOff>
      <xdr:row>281</xdr:row>
      <xdr:rowOff>195378</xdr:rowOff>
    </xdr:to>
    <xdr:sp macro="" textlink="">
      <xdr:nvSpPr>
        <xdr:cNvPr id="1386" name="Text Box 60" hidden="1"/>
        <xdr:cNvSpPr txBox="1">
          <a:spLocks noChangeArrowheads="1"/>
        </xdr:cNvSpPr>
      </xdr:nvSpPr>
      <xdr:spPr bwMode="auto">
        <a:xfrm>
          <a:off x="7991475" y="55987950"/>
          <a:ext cx="1009650" cy="57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633659</xdr:colOff>
      <xdr:row>30</xdr:row>
      <xdr:rowOff>55979</xdr:rowOff>
    </xdr:from>
    <xdr:to>
      <xdr:col>8</xdr:col>
      <xdr:colOff>560738</xdr:colOff>
      <xdr:row>33</xdr:row>
      <xdr:rowOff>25549</xdr:rowOff>
    </xdr:to>
    <xdr:sp macro="" textlink="">
      <xdr:nvSpPr>
        <xdr:cNvPr id="1387" name="Text Box 61" hidden="1"/>
        <xdr:cNvSpPr txBox="1">
          <a:spLocks noChangeArrowheads="1"/>
        </xdr:cNvSpPr>
      </xdr:nvSpPr>
      <xdr:spPr bwMode="auto">
        <a:xfrm>
          <a:off x="6115050" y="5305425"/>
          <a:ext cx="1304925" cy="638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633659</xdr:colOff>
      <xdr:row>32</xdr:row>
      <xdr:rowOff>76649</xdr:rowOff>
    </xdr:from>
    <xdr:to>
      <xdr:col>8</xdr:col>
      <xdr:colOff>560738</xdr:colOff>
      <xdr:row>33</xdr:row>
      <xdr:rowOff>386378</xdr:rowOff>
    </xdr:to>
    <xdr:sp macro="" textlink="">
      <xdr:nvSpPr>
        <xdr:cNvPr id="1388" name="Text Box 62" hidden="1"/>
        <xdr:cNvSpPr txBox="1">
          <a:spLocks noChangeArrowheads="1"/>
        </xdr:cNvSpPr>
      </xdr:nvSpPr>
      <xdr:spPr bwMode="auto">
        <a:xfrm>
          <a:off x="6115050" y="5591175"/>
          <a:ext cx="130492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633659</xdr:colOff>
      <xdr:row>76</xdr:row>
      <xdr:rowOff>121023</xdr:rowOff>
    </xdr:from>
    <xdr:to>
      <xdr:col>8</xdr:col>
      <xdr:colOff>560738</xdr:colOff>
      <xdr:row>82</xdr:row>
      <xdr:rowOff>155538</xdr:rowOff>
    </xdr:to>
    <xdr:sp macro="" textlink="">
      <xdr:nvSpPr>
        <xdr:cNvPr id="1389" name="Text Box 63" hidden="1"/>
        <xdr:cNvSpPr txBox="1">
          <a:spLocks noChangeArrowheads="1"/>
        </xdr:cNvSpPr>
      </xdr:nvSpPr>
      <xdr:spPr bwMode="auto">
        <a:xfrm>
          <a:off x="6115050" y="14563725"/>
          <a:ext cx="1304925" cy="1181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633659</xdr:colOff>
      <xdr:row>76</xdr:row>
      <xdr:rowOff>132229</xdr:rowOff>
    </xdr:from>
    <xdr:to>
      <xdr:col>8</xdr:col>
      <xdr:colOff>560738</xdr:colOff>
      <xdr:row>80</xdr:row>
      <xdr:rowOff>145728</xdr:rowOff>
    </xdr:to>
    <xdr:sp macro="" textlink="">
      <xdr:nvSpPr>
        <xdr:cNvPr id="1390" name="Text Box 64" hidden="1"/>
        <xdr:cNvSpPr txBox="1">
          <a:spLocks noChangeArrowheads="1"/>
        </xdr:cNvSpPr>
      </xdr:nvSpPr>
      <xdr:spPr bwMode="auto">
        <a:xfrm>
          <a:off x="6115050" y="14582775"/>
          <a:ext cx="130492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6</xdr:col>
      <xdr:colOff>633659</xdr:colOff>
      <xdr:row>287</xdr:row>
      <xdr:rowOff>115820</xdr:rowOff>
    </xdr:from>
    <xdr:to>
      <xdr:col>8</xdr:col>
      <xdr:colOff>560738</xdr:colOff>
      <xdr:row>313</xdr:row>
      <xdr:rowOff>38217</xdr:rowOff>
    </xdr:to>
    <xdr:sp macro="" textlink="">
      <xdr:nvSpPr>
        <xdr:cNvPr id="1391" name="Text Box 71" hidden="1"/>
        <xdr:cNvSpPr txBox="1">
          <a:spLocks noChangeArrowheads="1"/>
        </xdr:cNvSpPr>
      </xdr:nvSpPr>
      <xdr:spPr bwMode="auto">
        <a:xfrm>
          <a:off x="6115050" y="57645300"/>
          <a:ext cx="1304925" cy="5743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329798</xdr:colOff>
      <xdr:row>30</xdr:row>
      <xdr:rowOff>55979</xdr:rowOff>
    </xdr:from>
    <xdr:to>
      <xdr:col>10</xdr:col>
      <xdr:colOff>172620</xdr:colOff>
      <xdr:row>33</xdr:row>
      <xdr:rowOff>113774</xdr:rowOff>
    </xdr:to>
    <xdr:sp macro="" textlink="">
      <xdr:nvSpPr>
        <xdr:cNvPr id="1392" name="Text Box 72" hidden="1"/>
        <xdr:cNvSpPr txBox="1">
          <a:spLocks noChangeArrowheads="1"/>
        </xdr:cNvSpPr>
      </xdr:nvSpPr>
      <xdr:spPr bwMode="auto">
        <a:xfrm>
          <a:off x="7191375" y="5305425"/>
          <a:ext cx="10668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329798</xdr:colOff>
      <xdr:row>76</xdr:row>
      <xdr:rowOff>121023</xdr:rowOff>
    </xdr:from>
    <xdr:to>
      <xdr:col>9</xdr:col>
      <xdr:colOff>522983</xdr:colOff>
      <xdr:row>82</xdr:row>
      <xdr:rowOff>155538</xdr:rowOff>
    </xdr:to>
    <xdr:sp macro="" textlink="">
      <xdr:nvSpPr>
        <xdr:cNvPr id="1393" name="Text Box 73" hidden="1"/>
        <xdr:cNvSpPr txBox="1">
          <a:spLocks noChangeArrowheads="1"/>
        </xdr:cNvSpPr>
      </xdr:nvSpPr>
      <xdr:spPr bwMode="auto">
        <a:xfrm>
          <a:off x="7191375" y="14563725"/>
          <a:ext cx="800100" cy="1181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9</xdr:col>
      <xdr:colOff>522983</xdr:colOff>
      <xdr:row>30</xdr:row>
      <xdr:rowOff>55979</xdr:rowOff>
    </xdr:from>
    <xdr:to>
      <xdr:col>11</xdr:col>
      <xdr:colOff>452147</xdr:colOff>
      <xdr:row>33</xdr:row>
      <xdr:rowOff>113774</xdr:rowOff>
    </xdr:to>
    <xdr:sp macro="" textlink="">
      <xdr:nvSpPr>
        <xdr:cNvPr id="1394" name="Text Box 74" hidden="1"/>
        <xdr:cNvSpPr txBox="1">
          <a:spLocks noChangeArrowheads="1"/>
        </xdr:cNvSpPr>
      </xdr:nvSpPr>
      <xdr:spPr bwMode="auto">
        <a:xfrm>
          <a:off x="7991475" y="5305425"/>
          <a:ext cx="11239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9</xdr:col>
      <xdr:colOff>522983</xdr:colOff>
      <xdr:row>76</xdr:row>
      <xdr:rowOff>121023</xdr:rowOff>
    </xdr:from>
    <xdr:to>
      <xdr:col>11</xdr:col>
      <xdr:colOff>305730</xdr:colOff>
      <xdr:row>82</xdr:row>
      <xdr:rowOff>155538</xdr:rowOff>
    </xdr:to>
    <xdr:sp macro="" textlink="">
      <xdr:nvSpPr>
        <xdr:cNvPr id="1395" name="Text Box 75" hidden="1"/>
        <xdr:cNvSpPr txBox="1">
          <a:spLocks noChangeArrowheads="1"/>
        </xdr:cNvSpPr>
      </xdr:nvSpPr>
      <xdr:spPr bwMode="auto">
        <a:xfrm>
          <a:off x="7991475" y="14563725"/>
          <a:ext cx="971550" cy="1181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329798</xdr:colOff>
      <xdr:row>30</xdr:row>
      <xdr:rowOff>55979</xdr:rowOff>
    </xdr:from>
    <xdr:to>
      <xdr:col>10</xdr:col>
      <xdr:colOff>172620</xdr:colOff>
      <xdr:row>33</xdr:row>
      <xdr:rowOff>113774</xdr:rowOff>
    </xdr:to>
    <xdr:sp macro="" textlink="">
      <xdr:nvSpPr>
        <xdr:cNvPr id="1396" name="Text Box 76" hidden="1"/>
        <xdr:cNvSpPr txBox="1">
          <a:spLocks noChangeArrowheads="1"/>
        </xdr:cNvSpPr>
      </xdr:nvSpPr>
      <xdr:spPr bwMode="auto">
        <a:xfrm>
          <a:off x="7191375" y="5305425"/>
          <a:ext cx="10668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329798</xdr:colOff>
      <xdr:row>76</xdr:row>
      <xdr:rowOff>121023</xdr:rowOff>
    </xdr:from>
    <xdr:to>
      <xdr:col>9</xdr:col>
      <xdr:colOff>522983</xdr:colOff>
      <xdr:row>79</xdr:row>
      <xdr:rowOff>74406</xdr:rowOff>
    </xdr:to>
    <xdr:sp macro="" textlink="">
      <xdr:nvSpPr>
        <xdr:cNvPr id="1397" name="Text Box 77" hidden="1"/>
        <xdr:cNvSpPr txBox="1">
          <a:spLocks noChangeArrowheads="1"/>
        </xdr:cNvSpPr>
      </xdr:nvSpPr>
      <xdr:spPr bwMode="auto">
        <a:xfrm>
          <a:off x="7191375" y="14563725"/>
          <a:ext cx="800100" cy="514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329798</xdr:colOff>
      <xdr:row>262</xdr:row>
      <xdr:rowOff>42875</xdr:rowOff>
    </xdr:from>
    <xdr:to>
      <xdr:col>9</xdr:col>
      <xdr:colOff>522983</xdr:colOff>
      <xdr:row>275</xdr:row>
      <xdr:rowOff>65360</xdr:rowOff>
    </xdr:to>
    <xdr:sp macro="" textlink="">
      <xdr:nvSpPr>
        <xdr:cNvPr id="1398" name="Text Box 78" hidden="1"/>
        <xdr:cNvSpPr txBox="1">
          <a:spLocks noChangeArrowheads="1"/>
        </xdr:cNvSpPr>
      </xdr:nvSpPr>
      <xdr:spPr bwMode="auto">
        <a:xfrm>
          <a:off x="7191375" y="52501800"/>
          <a:ext cx="800100" cy="24003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329798</xdr:colOff>
      <xdr:row>281</xdr:row>
      <xdr:rowOff>132679</xdr:rowOff>
    </xdr:from>
    <xdr:to>
      <xdr:col>9</xdr:col>
      <xdr:colOff>522983</xdr:colOff>
      <xdr:row>284</xdr:row>
      <xdr:rowOff>20394</xdr:rowOff>
    </xdr:to>
    <xdr:sp macro="" textlink="">
      <xdr:nvSpPr>
        <xdr:cNvPr id="1399" name="Text Box 79" hidden="1"/>
        <xdr:cNvSpPr txBox="1">
          <a:spLocks noChangeArrowheads="1"/>
        </xdr:cNvSpPr>
      </xdr:nvSpPr>
      <xdr:spPr bwMode="auto">
        <a:xfrm>
          <a:off x="7191375" y="55987950"/>
          <a:ext cx="800100" cy="962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329798</xdr:colOff>
      <xdr:row>282</xdr:row>
      <xdr:rowOff>26635</xdr:rowOff>
    </xdr:from>
    <xdr:to>
      <xdr:col>9</xdr:col>
      <xdr:colOff>522983</xdr:colOff>
      <xdr:row>284</xdr:row>
      <xdr:rowOff>20485</xdr:rowOff>
    </xdr:to>
    <xdr:sp macro="" textlink="">
      <xdr:nvSpPr>
        <xdr:cNvPr id="1400" name="Text Box 80" hidden="1"/>
        <xdr:cNvSpPr txBox="1">
          <a:spLocks noChangeArrowheads="1"/>
        </xdr:cNvSpPr>
      </xdr:nvSpPr>
      <xdr:spPr bwMode="auto">
        <a:xfrm>
          <a:off x="7191375" y="56254650"/>
          <a:ext cx="8001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  <xdr:twoCellAnchor editAs="absolute">
    <xdr:from>
      <xdr:col>8</xdr:col>
      <xdr:colOff>329798</xdr:colOff>
      <xdr:row>284</xdr:row>
      <xdr:rowOff>20370</xdr:rowOff>
    </xdr:from>
    <xdr:to>
      <xdr:col>9</xdr:col>
      <xdr:colOff>522983</xdr:colOff>
      <xdr:row>284</xdr:row>
      <xdr:rowOff>20370</xdr:rowOff>
    </xdr:to>
    <xdr:sp macro="" textlink="">
      <xdr:nvSpPr>
        <xdr:cNvPr id="1401" name="Text Box 81" hidden="1"/>
        <xdr:cNvSpPr txBox="1">
          <a:spLocks noChangeArrowheads="1"/>
        </xdr:cNvSpPr>
      </xdr:nvSpPr>
      <xdr:spPr bwMode="auto">
        <a:xfrm>
          <a:off x="7191375" y="56949975"/>
          <a:ext cx="80010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IN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3">
    <tabColor rgb="FFC00000"/>
  </sheetPr>
  <dimension ref="A1:G496"/>
  <sheetViews>
    <sheetView tabSelected="1" view="pageBreakPreview" zoomScaleNormal="130" zoomScaleSheetLayoutView="100" workbookViewId="0">
      <selection activeCell="C480" sqref="C480:G493"/>
    </sheetView>
  </sheetViews>
  <sheetFormatPr defaultColWidth="8.88671875" defaultRowHeight="13.2"/>
  <cols>
    <col min="1" max="1" width="5.77734375" style="22" customWidth="1"/>
    <col min="2" max="2" width="8.21875" style="186" customWidth="1"/>
    <col min="3" max="3" width="33.44140625" style="293" customWidth="1"/>
    <col min="4" max="5" width="11.33203125" style="293" customWidth="1"/>
    <col min="6" max="6" width="11.33203125" style="64" customWidth="1"/>
    <col min="7" max="7" width="11.33203125" style="26" customWidth="1"/>
    <col min="8" max="16384" width="8.88671875" style="2"/>
  </cols>
  <sheetData>
    <row r="1" spans="1:7" ht="13.35" customHeight="1">
      <c r="B1" s="23"/>
      <c r="C1" s="24"/>
      <c r="D1" s="25" t="s">
        <v>251</v>
      </c>
      <c r="E1" s="24"/>
      <c r="F1" s="24"/>
      <c r="G1" s="24"/>
    </row>
    <row r="2" spans="1:7" ht="13.35" customHeight="1">
      <c r="B2" s="23"/>
      <c r="C2" s="24"/>
      <c r="D2" s="27" t="s">
        <v>252</v>
      </c>
      <c r="E2" s="24"/>
      <c r="F2" s="24"/>
      <c r="G2" s="24"/>
    </row>
    <row r="3" spans="1:7">
      <c r="A3" s="28"/>
      <c r="B3" s="29"/>
      <c r="C3" s="25"/>
      <c r="D3" s="30"/>
      <c r="E3" s="25"/>
      <c r="F3" s="30"/>
      <c r="G3" s="30"/>
    </row>
    <row r="4" spans="1:7">
      <c r="A4" s="11"/>
      <c r="B4" s="32"/>
      <c r="C4" s="33" t="s">
        <v>174</v>
      </c>
      <c r="D4" s="34"/>
      <c r="E4" s="25"/>
      <c r="F4" s="30"/>
      <c r="G4" s="30"/>
    </row>
    <row r="5" spans="1:7" s="7" customFormat="1" ht="26.4" customHeight="1">
      <c r="A5" s="11"/>
      <c r="B5" s="32"/>
      <c r="C5" s="35" t="s">
        <v>180</v>
      </c>
      <c r="D5" s="36">
        <v>2020</v>
      </c>
      <c r="E5" s="37" t="s">
        <v>0</v>
      </c>
      <c r="F5" s="37"/>
      <c r="G5" s="37"/>
    </row>
    <row r="6" spans="1:7" ht="13.2" customHeight="1">
      <c r="A6" s="11"/>
      <c r="B6" s="32"/>
      <c r="C6" s="33" t="s">
        <v>1</v>
      </c>
      <c r="D6" s="38">
        <v>2030</v>
      </c>
      <c r="E6" s="39" t="s">
        <v>2</v>
      </c>
      <c r="F6" s="30"/>
      <c r="G6" s="30"/>
    </row>
    <row r="7" spans="1:7" s="4" customFormat="1" ht="13.2" customHeight="1">
      <c r="A7" s="11"/>
      <c r="B7" s="32"/>
      <c r="C7" s="40" t="s">
        <v>3</v>
      </c>
      <c r="D7" s="38">
        <v>2043</v>
      </c>
      <c r="E7" s="41" t="s">
        <v>221</v>
      </c>
      <c r="F7" s="30"/>
      <c r="G7" s="30"/>
    </row>
    <row r="8" spans="1:7" s="4" customFormat="1" ht="13.2" customHeight="1">
      <c r="A8" s="11"/>
      <c r="B8" s="32"/>
      <c r="C8" s="40"/>
      <c r="D8" s="42">
        <v>2045</v>
      </c>
      <c r="E8" s="43" t="s">
        <v>163</v>
      </c>
      <c r="F8" s="41"/>
      <c r="G8" s="30"/>
    </row>
    <row r="9" spans="1:7" s="4" customFormat="1" ht="13.2" customHeight="1">
      <c r="A9" s="11"/>
      <c r="B9" s="32"/>
      <c r="C9" s="44"/>
      <c r="D9" s="42">
        <v>2047</v>
      </c>
      <c r="E9" s="43" t="s">
        <v>206</v>
      </c>
      <c r="F9" s="43"/>
      <c r="G9" s="30"/>
    </row>
    <row r="10" spans="1:7" s="10" customFormat="1" ht="26.4" customHeight="1">
      <c r="A10" s="11"/>
      <c r="B10" s="32"/>
      <c r="C10" s="45" t="s">
        <v>181</v>
      </c>
      <c r="D10" s="46">
        <v>2048</v>
      </c>
      <c r="E10" s="47" t="s">
        <v>4</v>
      </c>
      <c r="F10" s="47"/>
      <c r="G10" s="47"/>
    </row>
    <row r="11" spans="1:7" s="4" customFormat="1" ht="13.2" customHeight="1">
      <c r="A11" s="11"/>
      <c r="B11" s="32"/>
      <c r="C11" s="48"/>
      <c r="D11" s="49">
        <v>2049</v>
      </c>
      <c r="E11" s="50" t="s">
        <v>5</v>
      </c>
      <c r="F11" s="51"/>
      <c r="G11" s="51"/>
    </row>
    <row r="12" spans="1:7" s="4" customFormat="1" ht="13.2" customHeight="1">
      <c r="A12" s="11"/>
      <c r="B12" s="32"/>
      <c r="C12" s="44" t="s">
        <v>6</v>
      </c>
      <c r="D12" s="38">
        <v>2052</v>
      </c>
      <c r="E12" s="52" t="s">
        <v>7</v>
      </c>
      <c r="F12" s="51"/>
      <c r="G12" s="51"/>
    </row>
    <row r="13" spans="1:7" s="4" customFormat="1" ht="13.2" customHeight="1">
      <c r="A13" s="11"/>
      <c r="B13" s="32"/>
      <c r="C13" s="44"/>
      <c r="D13" s="38">
        <v>2054</v>
      </c>
      <c r="E13" s="52" t="s">
        <v>8</v>
      </c>
      <c r="F13" s="51"/>
      <c r="G13" s="51"/>
    </row>
    <row r="14" spans="1:7" s="4" customFormat="1" ht="13.2" customHeight="1">
      <c r="A14" s="11"/>
      <c r="B14" s="32"/>
      <c r="C14" s="53" t="s">
        <v>9</v>
      </c>
      <c r="D14" s="38">
        <v>2071</v>
      </c>
      <c r="E14" s="52" t="s">
        <v>10</v>
      </c>
      <c r="F14" s="51"/>
      <c r="G14" s="51"/>
    </row>
    <row r="15" spans="1:7" s="4" customFormat="1" ht="13.2" customHeight="1">
      <c r="A15" s="11"/>
      <c r="B15" s="32"/>
      <c r="C15" s="53"/>
      <c r="D15" s="38">
        <v>2075</v>
      </c>
      <c r="E15" s="52" t="s">
        <v>11</v>
      </c>
      <c r="F15" s="51"/>
      <c r="G15" s="51"/>
    </row>
    <row r="16" spans="1:7" s="4" customFormat="1" ht="13.2" customHeight="1">
      <c r="A16" s="11"/>
      <c r="B16" s="32"/>
      <c r="C16" s="44" t="s">
        <v>179</v>
      </c>
      <c r="D16" s="38">
        <v>2235</v>
      </c>
      <c r="E16" s="48" t="s">
        <v>12</v>
      </c>
      <c r="F16" s="51"/>
      <c r="G16" s="51"/>
    </row>
    <row r="17" spans="1:7" s="4" customFormat="1" ht="13.2" customHeight="1">
      <c r="A17" s="11"/>
      <c r="B17" s="32"/>
      <c r="C17" s="44" t="s">
        <v>176</v>
      </c>
      <c r="D17" s="54">
        <v>6003</v>
      </c>
      <c r="E17" s="55" t="s">
        <v>247</v>
      </c>
      <c r="F17" s="51"/>
      <c r="G17" s="51"/>
    </row>
    <row r="18" spans="1:7" s="10" customFormat="1" ht="26.4" customHeight="1">
      <c r="A18" s="11"/>
      <c r="B18" s="32"/>
      <c r="C18" s="56"/>
      <c r="D18" s="57">
        <v>6004</v>
      </c>
      <c r="E18" s="58" t="s">
        <v>13</v>
      </c>
      <c r="F18" s="58"/>
      <c r="G18" s="58"/>
    </row>
    <row r="19" spans="1:7" s="4" customFormat="1" ht="13.2" customHeight="1">
      <c r="A19" s="11"/>
      <c r="B19" s="32"/>
      <c r="C19" s="44" t="s">
        <v>175</v>
      </c>
      <c r="D19" s="59">
        <v>7610</v>
      </c>
      <c r="E19" s="60" t="s">
        <v>14</v>
      </c>
      <c r="F19" s="34"/>
      <c r="G19" s="51"/>
    </row>
    <row r="20" spans="1:7" s="4" customFormat="1" ht="9.6" customHeight="1">
      <c r="A20" s="11"/>
      <c r="B20" s="32"/>
      <c r="C20" s="44"/>
      <c r="D20" s="59"/>
      <c r="E20" s="60"/>
      <c r="F20" s="34"/>
      <c r="G20" s="51"/>
    </row>
    <row r="21" spans="1:7" s="4" customFormat="1">
      <c r="A21" s="61" t="s">
        <v>250</v>
      </c>
      <c r="B21" s="32"/>
      <c r="C21" s="53"/>
      <c r="D21" s="48"/>
      <c r="E21" s="48"/>
      <c r="F21" s="51"/>
      <c r="G21" s="51"/>
    </row>
    <row r="22" spans="1:7" s="4" customFormat="1" ht="9" customHeight="1">
      <c r="A22" s="61"/>
      <c r="B22" s="32"/>
      <c r="C22" s="53"/>
      <c r="D22" s="48"/>
      <c r="E22" s="48"/>
      <c r="F22" s="51"/>
      <c r="G22" s="51"/>
    </row>
    <row r="23" spans="1:7">
      <c r="A23" s="62"/>
      <c r="B23" s="32"/>
      <c r="C23" s="63"/>
      <c r="D23" s="31" t="s">
        <v>15</v>
      </c>
      <c r="E23" s="31" t="s">
        <v>16</v>
      </c>
      <c r="F23" s="31" t="s">
        <v>20</v>
      </c>
      <c r="G23" s="34"/>
    </row>
    <row r="24" spans="1:7" ht="13.8">
      <c r="A24" s="62"/>
      <c r="B24" s="32"/>
      <c r="C24" s="65" t="s">
        <v>17</v>
      </c>
      <c r="D24" s="66">
        <f>G360</f>
        <v>5760431</v>
      </c>
      <c r="E24" s="66">
        <f>G469-G360</f>
        <v>807002</v>
      </c>
      <c r="F24" s="66">
        <f>E24+D24</f>
        <v>6567433</v>
      </c>
      <c r="G24" s="34"/>
    </row>
    <row r="25" spans="1:7">
      <c r="A25" s="11"/>
      <c r="B25" s="32"/>
      <c r="C25" s="31" t="s">
        <v>18</v>
      </c>
      <c r="D25" s="68">
        <f>G361</f>
        <v>12498761</v>
      </c>
      <c r="E25" s="68">
        <f>G470-G361</f>
        <v>13500</v>
      </c>
      <c r="F25" s="68">
        <f>E25+D25</f>
        <v>12512261</v>
      </c>
      <c r="G25" s="34"/>
    </row>
    <row r="26" spans="1:7" ht="7.95" customHeight="1">
      <c r="A26" s="11"/>
      <c r="B26" s="32"/>
      <c r="C26" s="30"/>
      <c r="D26" s="69"/>
      <c r="E26" s="69"/>
      <c r="F26" s="69"/>
      <c r="G26" s="34"/>
    </row>
    <row r="27" spans="1:7" ht="16.95" customHeight="1">
      <c r="A27" s="70" t="s">
        <v>173</v>
      </c>
      <c r="B27" s="32"/>
      <c r="C27" s="39"/>
      <c r="D27" s="34"/>
      <c r="E27" s="34"/>
      <c r="F27" s="44"/>
      <c r="G27" s="34"/>
    </row>
    <row r="28" spans="1:7" s="5" customFormat="1" ht="13.5" customHeight="1">
      <c r="A28" s="62"/>
      <c r="B28" s="71"/>
      <c r="C28" s="72"/>
      <c r="D28" s="73"/>
      <c r="E28" s="73"/>
      <c r="F28" s="73"/>
      <c r="G28" s="74" t="s">
        <v>191</v>
      </c>
    </row>
    <row r="29" spans="1:7" s="5" customFormat="1" ht="26.4" customHeight="1">
      <c r="A29" s="75"/>
      <c r="B29" s="76"/>
      <c r="C29" s="77"/>
      <c r="D29" s="78" t="s">
        <v>253</v>
      </c>
      <c r="E29" s="79" t="s">
        <v>254</v>
      </c>
      <c r="F29" s="79" t="s">
        <v>255</v>
      </c>
      <c r="G29" s="79" t="s">
        <v>254</v>
      </c>
    </row>
    <row r="30" spans="1:7" s="5" customFormat="1">
      <c r="A30" s="62"/>
      <c r="B30" s="80" t="s">
        <v>19</v>
      </c>
      <c r="C30" s="80"/>
      <c r="D30" s="81" t="s">
        <v>249</v>
      </c>
      <c r="E30" s="81" t="s">
        <v>231</v>
      </c>
      <c r="F30" s="82" t="s">
        <v>231</v>
      </c>
      <c r="G30" s="83" t="s">
        <v>256</v>
      </c>
    </row>
    <row r="31" spans="1:7" s="5" customFormat="1" ht="6.6" customHeight="1">
      <c r="A31" s="84"/>
      <c r="B31" s="85"/>
      <c r="C31" s="72"/>
      <c r="D31" s="86"/>
      <c r="E31" s="86"/>
      <c r="F31" s="86"/>
      <c r="G31" s="87"/>
    </row>
    <row r="32" spans="1:7" ht="15" customHeight="1">
      <c r="A32" s="11"/>
      <c r="B32" s="32"/>
      <c r="C32" s="88" t="s">
        <v>21</v>
      </c>
      <c r="D32" s="89"/>
      <c r="E32" s="89"/>
      <c r="F32" s="89"/>
      <c r="G32" s="91"/>
    </row>
    <row r="33" spans="1:7" ht="28.95" customHeight="1">
      <c r="A33" s="11" t="s">
        <v>22</v>
      </c>
      <c r="B33" s="16">
        <v>2020</v>
      </c>
      <c r="C33" s="13" t="s">
        <v>0</v>
      </c>
      <c r="D33" s="89"/>
      <c r="E33" s="89"/>
      <c r="F33" s="89"/>
      <c r="G33" s="91"/>
    </row>
    <row r="34" spans="1:7" ht="40.950000000000003" customHeight="1">
      <c r="A34" s="11"/>
      <c r="B34" s="92">
        <v>0.105</v>
      </c>
      <c r="C34" s="13" t="s">
        <v>266</v>
      </c>
      <c r="D34" s="89"/>
      <c r="E34" s="89"/>
      <c r="F34" s="90"/>
      <c r="G34" s="89"/>
    </row>
    <row r="35" spans="1:7" ht="14.85" customHeight="1">
      <c r="A35" s="11"/>
      <c r="B35" s="93">
        <v>44</v>
      </c>
      <c r="C35" s="41" t="s">
        <v>23</v>
      </c>
      <c r="D35" s="89"/>
      <c r="E35" s="89"/>
      <c r="F35" s="90"/>
      <c r="G35" s="89"/>
    </row>
    <row r="36" spans="1:7" ht="14.85" customHeight="1">
      <c r="A36" s="11"/>
      <c r="B36" s="21" t="s">
        <v>24</v>
      </c>
      <c r="C36" s="94" t="s">
        <v>25</v>
      </c>
      <c r="D36" s="95">
        <v>13484</v>
      </c>
      <c r="E36" s="95">
        <v>14348</v>
      </c>
      <c r="F36" s="95">
        <v>14348</v>
      </c>
      <c r="G36" s="95">
        <v>13209</v>
      </c>
    </row>
    <row r="37" spans="1:7" ht="14.85" customHeight="1">
      <c r="A37" s="11"/>
      <c r="B37" s="21" t="s">
        <v>26</v>
      </c>
      <c r="C37" s="94" t="s">
        <v>27</v>
      </c>
      <c r="D37" s="95">
        <v>119</v>
      </c>
      <c r="E37" s="95">
        <v>120</v>
      </c>
      <c r="F37" s="95">
        <v>120</v>
      </c>
      <c r="G37" s="95">
        <v>132</v>
      </c>
    </row>
    <row r="38" spans="1:7" ht="14.85" customHeight="1">
      <c r="A38" s="11"/>
      <c r="B38" s="21" t="s">
        <v>28</v>
      </c>
      <c r="C38" s="94" t="s">
        <v>29</v>
      </c>
      <c r="D38" s="96">
        <v>0</v>
      </c>
      <c r="E38" s="95">
        <v>750</v>
      </c>
      <c r="F38" s="95">
        <v>750</v>
      </c>
      <c r="G38" s="95">
        <v>825</v>
      </c>
    </row>
    <row r="39" spans="1:7" ht="14.85" customHeight="1">
      <c r="A39" s="11"/>
      <c r="B39" s="21" t="s">
        <v>30</v>
      </c>
      <c r="C39" s="94" t="s">
        <v>31</v>
      </c>
      <c r="D39" s="97">
        <v>2498</v>
      </c>
      <c r="E39" s="97">
        <v>2500</v>
      </c>
      <c r="F39" s="97">
        <v>2500</v>
      </c>
      <c r="G39" s="97">
        <v>2750</v>
      </c>
    </row>
    <row r="40" spans="1:7" ht="14.85" customHeight="1">
      <c r="A40" s="11" t="s">
        <v>20</v>
      </c>
      <c r="B40" s="93">
        <v>44</v>
      </c>
      <c r="C40" s="41" t="s">
        <v>23</v>
      </c>
      <c r="D40" s="99">
        <f t="shared" ref="D40:F40" si="0">SUM(D36:D39)</f>
        <v>16101</v>
      </c>
      <c r="E40" s="99">
        <f t="shared" si="0"/>
        <v>17718</v>
      </c>
      <c r="F40" s="99">
        <f t="shared" si="0"/>
        <v>17718</v>
      </c>
      <c r="G40" s="99">
        <v>16916</v>
      </c>
    </row>
    <row r="41" spans="1:7">
      <c r="A41" s="11"/>
      <c r="B41" s="93"/>
      <c r="C41" s="41"/>
      <c r="D41" s="89"/>
      <c r="E41" s="89"/>
      <c r="F41" s="90"/>
      <c r="G41" s="89"/>
    </row>
    <row r="42" spans="1:7" ht="14.85" customHeight="1">
      <c r="A42" s="11"/>
      <c r="B42" s="93">
        <v>66</v>
      </c>
      <c r="C42" s="41" t="s">
        <v>32</v>
      </c>
      <c r="D42" s="89"/>
      <c r="E42" s="89"/>
      <c r="F42" s="90"/>
      <c r="G42" s="89"/>
    </row>
    <row r="43" spans="1:7" ht="14.85" customHeight="1">
      <c r="A43" s="11"/>
      <c r="B43" s="21" t="s">
        <v>33</v>
      </c>
      <c r="C43" s="94" t="s">
        <v>25</v>
      </c>
      <c r="D43" s="95">
        <v>5825</v>
      </c>
      <c r="E43" s="95">
        <v>6367</v>
      </c>
      <c r="F43" s="95">
        <v>6367</v>
      </c>
      <c r="G43" s="95">
        <v>6661</v>
      </c>
    </row>
    <row r="44" spans="1:7" ht="14.85" customHeight="1">
      <c r="A44" s="11"/>
      <c r="B44" s="21" t="s">
        <v>34</v>
      </c>
      <c r="C44" s="94" t="s">
        <v>27</v>
      </c>
      <c r="D44" s="95">
        <v>55</v>
      </c>
      <c r="E44" s="95">
        <v>55</v>
      </c>
      <c r="F44" s="95">
        <v>55</v>
      </c>
      <c r="G44" s="95">
        <v>61</v>
      </c>
    </row>
    <row r="45" spans="1:7" ht="14.85" customHeight="1">
      <c r="A45" s="11"/>
      <c r="B45" s="21" t="s">
        <v>38</v>
      </c>
      <c r="C45" s="94" t="s">
        <v>29</v>
      </c>
      <c r="D45" s="95">
        <v>230</v>
      </c>
      <c r="E45" s="95">
        <v>230</v>
      </c>
      <c r="F45" s="95">
        <v>230</v>
      </c>
      <c r="G45" s="95">
        <v>253</v>
      </c>
    </row>
    <row r="46" spans="1:7" ht="14.85" customHeight="1">
      <c r="A46" s="11" t="s">
        <v>20</v>
      </c>
      <c r="B46" s="93">
        <v>66</v>
      </c>
      <c r="C46" s="41" t="s">
        <v>32</v>
      </c>
      <c r="D46" s="20">
        <f t="shared" ref="D46:F46" si="1">SUM(D43:D45)</f>
        <v>6110</v>
      </c>
      <c r="E46" s="20">
        <f t="shared" si="1"/>
        <v>6652</v>
      </c>
      <c r="F46" s="20">
        <f t="shared" si="1"/>
        <v>6652</v>
      </c>
      <c r="G46" s="20">
        <v>6975</v>
      </c>
    </row>
    <row r="47" spans="1:7" ht="40.950000000000003" customHeight="1">
      <c r="A47" s="11" t="s">
        <v>20</v>
      </c>
      <c r="B47" s="92">
        <v>0.105</v>
      </c>
      <c r="C47" s="13" t="s">
        <v>267</v>
      </c>
      <c r="D47" s="20">
        <f>D46+D40</f>
        <v>22211</v>
      </c>
      <c r="E47" s="20">
        <f t="shared" ref="E47:F47" si="2">E46+E40</f>
        <v>24370</v>
      </c>
      <c r="F47" s="20">
        <f t="shared" si="2"/>
        <v>24370</v>
      </c>
      <c r="G47" s="20">
        <v>23891</v>
      </c>
    </row>
    <row r="48" spans="1:7" ht="26.4">
      <c r="A48" s="100" t="s">
        <v>20</v>
      </c>
      <c r="B48" s="101">
        <v>2020</v>
      </c>
      <c r="C48" s="102" t="s">
        <v>0</v>
      </c>
      <c r="D48" s="99">
        <f t="shared" ref="D48:F48" si="3">D47</f>
        <v>22211</v>
      </c>
      <c r="E48" s="99">
        <f t="shared" si="3"/>
        <v>24370</v>
      </c>
      <c r="F48" s="99">
        <f t="shared" si="3"/>
        <v>24370</v>
      </c>
      <c r="G48" s="99">
        <v>23891</v>
      </c>
    </row>
    <row r="49" spans="1:7">
      <c r="A49" s="11"/>
      <c r="B49" s="16"/>
      <c r="C49" s="41"/>
      <c r="D49" s="89"/>
      <c r="E49" s="89"/>
      <c r="F49" s="89"/>
      <c r="G49" s="89"/>
    </row>
    <row r="50" spans="1:7" ht="14.4" customHeight="1">
      <c r="A50" s="11" t="s">
        <v>22</v>
      </c>
      <c r="B50" s="16">
        <v>2030</v>
      </c>
      <c r="C50" s="13" t="s">
        <v>2</v>
      </c>
      <c r="D50" s="14"/>
      <c r="E50" s="14"/>
      <c r="F50" s="14"/>
      <c r="G50" s="14"/>
    </row>
    <row r="51" spans="1:7" ht="14.4" customHeight="1">
      <c r="A51" s="11"/>
      <c r="B51" s="103">
        <v>1</v>
      </c>
      <c r="C51" s="41" t="s">
        <v>40</v>
      </c>
      <c r="D51" s="104"/>
      <c r="E51" s="104"/>
      <c r="F51" s="104"/>
      <c r="G51" s="104"/>
    </row>
    <row r="52" spans="1:7" ht="14.4" customHeight="1">
      <c r="A52" s="11"/>
      <c r="B52" s="92">
        <v>1.101</v>
      </c>
      <c r="C52" s="13" t="s">
        <v>41</v>
      </c>
      <c r="D52" s="104"/>
      <c r="E52" s="104"/>
      <c r="F52" s="104"/>
      <c r="G52" s="104"/>
    </row>
    <row r="53" spans="1:7" ht="14.4" customHeight="1">
      <c r="A53" s="11"/>
      <c r="B53" s="21" t="s">
        <v>42</v>
      </c>
      <c r="C53" s="105" t="s">
        <v>43</v>
      </c>
      <c r="D53" s="97">
        <v>956</v>
      </c>
      <c r="E53" s="97">
        <v>1500</v>
      </c>
      <c r="F53" s="97">
        <v>1500</v>
      </c>
      <c r="G53" s="97">
        <v>1650</v>
      </c>
    </row>
    <row r="54" spans="1:7" ht="14.4" customHeight="1">
      <c r="A54" s="11" t="s">
        <v>20</v>
      </c>
      <c r="B54" s="92">
        <v>1.101</v>
      </c>
      <c r="C54" s="13" t="s">
        <v>41</v>
      </c>
      <c r="D54" s="20">
        <f t="shared" ref="D54:F55" si="4">D53</f>
        <v>956</v>
      </c>
      <c r="E54" s="20">
        <f t="shared" si="4"/>
        <v>1500</v>
      </c>
      <c r="F54" s="20">
        <f t="shared" si="4"/>
        <v>1500</v>
      </c>
      <c r="G54" s="20">
        <v>1650</v>
      </c>
    </row>
    <row r="55" spans="1:7" ht="14.4" customHeight="1">
      <c r="A55" s="11" t="s">
        <v>20</v>
      </c>
      <c r="B55" s="103">
        <v>1</v>
      </c>
      <c r="C55" s="41" t="s">
        <v>40</v>
      </c>
      <c r="D55" s="99">
        <f t="shared" si="4"/>
        <v>956</v>
      </c>
      <c r="E55" s="99">
        <f t="shared" si="4"/>
        <v>1500</v>
      </c>
      <c r="F55" s="99">
        <f t="shared" si="4"/>
        <v>1500</v>
      </c>
      <c r="G55" s="99">
        <v>1650</v>
      </c>
    </row>
    <row r="56" spans="1:7" ht="10.199999999999999" customHeight="1">
      <c r="A56" s="11"/>
      <c r="B56" s="103"/>
      <c r="C56" s="41"/>
      <c r="D56" s="89"/>
      <c r="E56" s="89"/>
      <c r="F56" s="89"/>
      <c r="G56" s="89"/>
    </row>
    <row r="57" spans="1:7" ht="14.4" customHeight="1">
      <c r="A57" s="11"/>
      <c r="B57" s="103">
        <v>2</v>
      </c>
      <c r="C57" s="41" t="s">
        <v>44</v>
      </c>
      <c r="D57" s="14"/>
      <c r="E57" s="14"/>
      <c r="F57" s="14"/>
      <c r="G57" s="14"/>
    </row>
    <row r="58" spans="1:7" ht="14.4" customHeight="1">
      <c r="A58" s="11"/>
      <c r="B58" s="92">
        <v>2.101</v>
      </c>
      <c r="C58" s="13" t="s">
        <v>41</v>
      </c>
      <c r="D58" s="104"/>
      <c r="E58" s="104"/>
      <c r="F58" s="104"/>
      <c r="G58" s="104"/>
    </row>
    <row r="59" spans="1:7" ht="14.4" customHeight="1">
      <c r="A59" s="11"/>
      <c r="B59" s="21" t="s">
        <v>45</v>
      </c>
      <c r="C59" s="105" t="s">
        <v>46</v>
      </c>
      <c r="D59" s="98">
        <v>0</v>
      </c>
      <c r="E59" s="97">
        <v>500</v>
      </c>
      <c r="F59" s="97">
        <v>500</v>
      </c>
      <c r="G59" s="97">
        <v>550</v>
      </c>
    </row>
    <row r="60" spans="1:7" ht="14.4" customHeight="1">
      <c r="A60" s="11" t="s">
        <v>20</v>
      </c>
      <c r="B60" s="92">
        <v>2.101</v>
      </c>
      <c r="C60" s="13" t="s">
        <v>41</v>
      </c>
      <c r="D60" s="98">
        <f t="shared" ref="D60:F61" si="5">D59</f>
        <v>0</v>
      </c>
      <c r="E60" s="99">
        <f t="shared" si="5"/>
        <v>500</v>
      </c>
      <c r="F60" s="99">
        <f t="shared" si="5"/>
        <v>500</v>
      </c>
      <c r="G60" s="99">
        <v>550</v>
      </c>
    </row>
    <row r="61" spans="1:7" ht="14.4" customHeight="1">
      <c r="A61" s="22" t="s">
        <v>20</v>
      </c>
      <c r="B61" s="106">
        <v>2</v>
      </c>
      <c r="C61" s="15" t="s">
        <v>47</v>
      </c>
      <c r="D61" s="98">
        <f t="shared" si="5"/>
        <v>0</v>
      </c>
      <c r="E61" s="99">
        <f t="shared" si="5"/>
        <v>500</v>
      </c>
      <c r="F61" s="99">
        <f t="shared" si="5"/>
        <v>500</v>
      </c>
      <c r="G61" s="99">
        <v>550</v>
      </c>
    </row>
    <row r="62" spans="1:7" ht="14.4" customHeight="1">
      <c r="A62" s="11" t="s">
        <v>20</v>
      </c>
      <c r="B62" s="16">
        <v>2030</v>
      </c>
      <c r="C62" s="13" t="s">
        <v>2</v>
      </c>
      <c r="D62" s="99">
        <f t="shared" ref="D62:F62" si="6">D61+D55</f>
        <v>956</v>
      </c>
      <c r="E62" s="99">
        <f t="shared" si="6"/>
        <v>2000</v>
      </c>
      <c r="F62" s="99">
        <f t="shared" si="6"/>
        <v>2000</v>
      </c>
      <c r="G62" s="99">
        <v>2200</v>
      </c>
    </row>
    <row r="63" spans="1:7">
      <c r="A63" s="11"/>
      <c r="B63" s="16"/>
      <c r="C63" s="41"/>
      <c r="D63" s="89"/>
      <c r="E63" s="89"/>
      <c r="F63" s="89"/>
      <c r="G63" s="89"/>
    </row>
    <row r="64" spans="1:7" ht="26.25" customHeight="1">
      <c r="A64" s="11"/>
      <c r="B64" s="16">
        <v>2043</v>
      </c>
      <c r="C64" s="13" t="s">
        <v>227</v>
      </c>
      <c r="D64" s="107"/>
      <c r="E64" s="107"/>
      <c r="F64" s="107"/>
      <c r="G64" s="107"/>
    </row>
    <row r="65" spans="1:7" ht="14.4" customHeight="1">
      <c r="A65" s="11"/>
      <c r="B65" s="108">
        <v>0.10100000000000001</v>
      </c>
      <c r="C65" s="109" t="s">
        <v>35</v>
      </c>
      <c r="D65" s="107"/>
      <c r="E65" s="107"/>
      <c r="F65" s="107"/>
      <c r="G65" s="107"/>
    </row>
    <row r="66" spans="1:7" ht="14.4" customHeight="1">
      <c r="B66" s="110">
        <v>44</v>
      </c>
      <c r="C66" s="15" t="s">
        <v>23</v>
      </c>
      <c r="D66" s="107"/>
      <c r="E66" s="107"/>
      <c r="F66" s="107"/>
      <c r="G66" s="107"/>
    </row>
    <row r="67" spans="1:7" ht="14.4" customHeight="1">
      <c r="A67" s="11"/>
      <c r="B67" s="21" t="s">
        <v>24</v>
      </c>
      <c r="C67" s="41" t="s">
        <v>25</v>
      </c>
      <c r="D67" s="111">
        <v>40673</v>
      </c>
      <c r="E67" s="111">
        <v>46745</v>
      </c>
      <c r="F67" s="111">
        <v>46745</v>
      </c>
      <c r="G67" s="111">
        <v>62606</v>
      </c>
    </row>
    <row r="68" spans="1:7" ht="14.4" customHeight="1">
      <c r="A68" s="11"/>
      <c r="B68" s="21" t="s">
        <v>237</v>
      </c>
      <c r="C68" s="41" t="s">
        <v>238</v>
      </c>
      <c r="D68" s="96">
        <v>0</v>
      </c>
      <c r="E68" s="111">
        <v>2700</v>
      </c>
      <c r="F68" s="111">
        <v>2700</v>
      </c>
      <c r="G68" s="111">
        <v>2640</v>
      </c>
    </row>
    <row r="69" spans="1:7" ht="14.4" customHeight="1">
      <c r="A69" s="11"/>
      <c r="B69" s="21" t="s">
        <v>26</v>
      </c>
      <c r="C69" s="41" t="s">
        <v>27</v>
      </c>
      <c r="D69" s="111">
        <v>742</v>
      </c>
      <c r="E69" s="111">
        <v>400</v>
      </c>
      <c r="F69" s="111">
        <v>400</v>
      </c>
      <c r="G69" s="111">
        <v>440</v>
      </c>
    </row>
    <row r="70" spans="1:7" ht="14.4" customHeight="1">
      <c r="A70" s="11"/>
      <c r="B70" s="21" t="s">
        <v>28</v>
      </c>
      <c r="C70" s="41" t="s">
        <v>29</v>
      </c>
      <c r="D70" s="111">
        <v>4127</v>
      </c>
      <c r="E70" s="111">
        <v>5000</v>
      </c>
      <c r="F70" s="111">
        <v>5000</v>
      </c>
      <c r="G70" s="111">
        <v>5500</v>
      </c>
    </row>
    <row r="71" spans="1:7" ht="14.4" customHeight="1">
      <c r="A71" s="11"/>
      <c r="B71" s="21" t="s">
        <v>36</v>
      </c>
      <c r="C71" s="41" t="s">
        <v>37</v>
      </c>
      <c r="D71" s="111">
        <v>281</v>
      </c>
      <c r="E71" s="111">
        <v>400</v>
      </c>
      <c r="F71" s="111">
        <v>400</v>
      </c>
      <c r="G71" s="111">
        <v>440</v>
      </c>
    </row>
    <row r="72" spans="1:7" ht="14.4" customHeight="1">
      <c r="A72" s="11"/>
      <c r="B72" s="21" t="s">
        <v>30</v>
      </c>
      <c r="C72" s="41" t="s">
        <v>31</v>
      </c>
      <c r="D72" s="99">
        <v>7118</v>
      </c>
      <c r="E72" s="99">
        <v>3553</v>
      </c>
      <c r="F72" s="99">
        <v>3553</v>
      </c>
      <c r="G72" s="111">
        <v>3908</v>
      </c>
    </row>
    <row r="73" spans="1:7" ht="14.4" customHeight="1">
      <c r="A73" s="11" t="s">
        <v>20</v>
      </c>
      <c r="B73" s="93">
        <v>44</v>
      </c>
      <c r="C73" s="41" t="s">
        <v>23</v>
      </c>
      <c r="D73" s="20">
        <f t="shared" ref="D73:F73" si="7">SUM(D67:D72)</f>
        <v>52941</v>
      </c>
      <c r="E73" s="20">
        <f t="shared" si="7"/>
        <v>58798</v>
      </c>
      <c r="F73" s="20">
        <f t="shared" si="7"/>
        <v>58798</v>
      </c>
      <c r="G73" s="20">
        <v>75534</v>
      </c>
    </row>
    <row r="74" spans="1:7" ht="6.6" customHeight="1">
      <c r="A74" s="11"/>
      <c r="B74" s="93"/>
      <c r="C74" s="41"/>
      <c r="D74" s="112"/>
      <c r="E74" s="112"/>
      <c r="F74" s="112"/>
      <c r="G74" s="112"/>
    </row>
    <row r="75" spans="1:7" ht="14.4" customHeight="1">
      <c r="A75" s="11"/>
      <c r="B75" s="93">
        <v>66</v>
      </c>
      <c r="C75" s="41" t="s">
        <v>32</v>
      </c>
      <c r="D75" s="112"/>
      <c r="E75" s="112"/>
      <c r="F75" s="112"/>
      <c r="G75" s="112"/>
    </row>
    <row r="76" spans="1:7" ht="14.4" customHeight="1">
      <c r="B76" s="21" t="s">
        <v>33</v>
      </c>
      <c r="C76" s="41" t="s">
        <v>25</v>
      </c>
      <c r="D76" s="18">
        <v>10863</v>
      </c>
      <c r="E76" s="18">
        <v>19610</v>
      </c>
      <c r="F76" s="18">
        <v>19610</v>
      </c>
      <c r="G76" s="111">
        <v>14692</v>
      </c>
    </row>
    <row r="77" spans="1:7" ht="14.4" customHeight="1">
      <c r="B77" s="21" t="s">
        <v>242</v>
      </c>
      <c r="C77" s="41" t="s">
        <v>238</v>
      </c>
      <c r="D77" s="17">
        <v>0</v>
      </c>
      <c r="E77" s="18">
        <v>736</v>
      </c>
      <c r="F77" s="18">
        <v>736</v>
      </c>
      <c r="G77" s="111">
        <v>987</v>
      </c>
    </row>
    <row r="78" spans="1:7" ht="14.4" customHeight="1">
      <c r="B78" s="21" t="s">
        <v>34</v>
      </c>
      <c r="C78" s="41" t="s">
        <v>27</v>
      </c>
      <c r="D78" s="18">
        <v>200</v>
      </c>
      <c r="E78" s="18">
        <v>200</v>
      </c>
      <c r="F78" s="18">
        <v>200</v>
      </c>
      <c r="G78" s="111">
        <v>220</v>
      </c>
    </row>
    <row r="79" spans="1:7" ht="14.4" customHeight="1">
      <c r="B79" s="113" t="s">
        <v>38</v>
      </c>
      <c r="C79" s="15" t="s">
        <v>29</v>
      </c>
      <c r="D79" s="18">
        <v>2461</v>
      </c>
      <c r="E79" s="17">
        <v>0</v>
      </c>
      <c r="F79" s="17">
        <v>0</v>
      </c>
      <c r="G79" s="96">
        <v>0</v>
      </c>
    </row>
    <row r="80" spans="1:7" ht="14.4" customHeight="1">
      <c r="B80" s="113" t="s">
        <v>39</v>
      </c>
      <c r="C80" s="15" t="s">
        <v>37</v>
      </c>
      <c r="D80" s="18">
        <v>289</v>
      </c>
      <c r="E80" s="18">
        <v>530</v>
      </c>
      <c r="F80" s="18">
        <v>530</v>
      </c>
      <c r="G80" s="111">
        <v>583</v>
      </c>
    </row>
    <row r="81" spans="1:7" ht="14.4" customHeight="1">
      <c r="A81" s="22" t="s">
        <v>20</v>
      </c>
      <c r="B81" s="110">
        <v>66</v>
      </c>
      <c r="C81" s="15" t="s">
        <v>32</v>
      </c>
      <c r="D81" s="20">
        <f t="shared" ref="D81:F81" si="8">SUM(D76:D80)</f>
        <v>13813</v>
      </c>
      <c r="E81" s="20">
        <f t="shared" si="8"/>
        <v>21076</v>
      </c>
      <c r="F81" s="20">
        <f t="shared" si="8"/>
        <v>21076</v>
      </c>
      <c r="G81" s="20">
        <v>16482</v>
      </c>
    </row>
    <row r="82" spans="1:7" ht="14.4" customHeight="1">
      <c r="A82" s="11" t="s">
        <v>20</v>
      </c>
      <c r="B82" s="92">
        <v>0.10100000000000001</v>
      </c>
      <c r="C82" s="13" t="s">
        <v>35</v>
      </c>
      <c r="D82" s="99">
        <f t="shared" ref="D82:F82" si="9">D81+D73</f>
        <v>66754</v>
      </c>
      <c r="E82" s="99">
        <f t="shared" si="9"/>
        <v>79874</v>
      </c>
      <c r="F82" s="99">
        <f t="shared" si="9"/>
        <v>79874</v>
      </c>
      <c r="G82" s="99">
        <v>92016</v>
      </c>
    </row>
    <row r="83" spans="1:7" ht="25.95" customHeight="1">
      <c r="A83" s="11" t="s">
        <v>20</v>
      </c>
      <c r="B83" s="16">
        <v>2043</v>
      </c>
      <c r="C83" s="13" t="s">
        <v>227</v>
      </c>
      <c r="D83" s="99">
        <f t="shared" ref="D83:F83" si="10">D82</f>
        <v>66754</v>
      </c>
      <c r="E83" s="99">
        <f t="shared" si="10"/>
        <v>79874</v>
      </c>
      <c r="F83" s="99">
        <f t="shared" si="10"/>
        <v>79874</v>
      </c>
      <c r="G83" s="99">
        <v>92016</v>
      </c>
    </row>
    <row r="84" spans="1:7" ht="7.95" customHeight="1">
      <c r="A84" s="11"/>
      <c r="B84" s="16"/>
      <c r="C84" s="41"/>
      <c r="D84" s="89"/>
      <c r="E84" s="89"/>
      <c r="F84" s="89"/>
      <c r="G84" s="89"/>
    </row>
    <row r="85" spans="1:7" ht="25.95" customHeight="1">
      <c r="A85" s="11"/>
      <c r="B85" s="16">
        <v>2045</v>
      </c>
      <c r="C85" s="114" t="s">
        <v>208</v>
      </c>
      <c r="D85" s="89"/>
      <c r="E85" s="89"/>
      <c r="F85" s="89"/>
      <c r="G85" s="89"/>
    </row>
    <row r="86" spans="1:7" ht="26.4">
      <c r="A86" s="11"/>
      <c r="B86" s="92">
        <v>0.79700000000000004</v>
      </c>
      <c r="C86" s="13" t="s">
        <v>158</v>
      </c>
      <c r="D86" s="89"/>
      <c r="E86" s="89"/>
      <c r="F86" s="89"/>
      <c r="G86" s="89"/>
    </row>
    <row r="87" spans="1:7" ht="25.95" customHeight="1">
      <c r="A87" s="11"/>
      <c r="B87" s="115" t="s">
        <v>42</v>
      </c>
      <c r="C87" s="41" t="s">
        <v>164</v>
      </c>
      <c r="D87" s="99">
        <v>250000</v>
      </c>
      <c r="E87" s="99">
        <v>360000</v>
      </c>
      <c r="F87" s="99">
        <v>360000</v>
      </c>
      <c r="G87" s="99">
        <v>360000</v>
      </c>
    </row>
    <row r="88" spans="1:7" ht="26.4">
      <c r="A88" s="11" t="s">
        <v>20</v>
      </c>
      <c r="B88" s="92">
        <v>0.79700000000000004</v>
      </c>
      <c r="C88" s="13" t="s">
        <v>158</v>
      </c>
      <c r="D88" s="20">
        <f t="shared" ref="D88:F88" si="11">SUM(D87)</f>
        <v>250000</v>
      </c>
      <c r="E88" s="20">
        <f t="shared" si="11"/>
        <v>360000</v>
      </c>
      <c r="F88" s="20">
        <f t="shared" si="11"/>
        <v>360000</v>
      </c>
      <c r="G88" s="20">
        <v>360000</v>
      </c>
    </row>
    <row r="89" spans="1:7" ht="25.95" customHeight="1">
      <c r="A89" s="11" t="s">
        <v>20</v>
      </c>
      <c r="B89" s="16">
        <v>2045</v>
      </c>
      <c r="C89" s="114" t="s">
        <v>208</v>
      </c>
      <c r="D89" s="20">
        <f t="shared" ref="D89:F89" si="12">D87</f>
        <v>250000</v>
      </c>
      <c r="E89" s="20">
        <f t="shared" si="12"/>
        <v>360000</v>
      </c>
      <c r="F89" s="20">
        <f t="shared" si="12"/>
        <v>360000</v>
      </c>
      <c r="G89" s="20">
        <v>360000</v>
      </c>
    </row>
    <row r="90" spans="1:7" ht="9.6" customHeight="1">
      <c r="A90" s="11"/>
      <c r="B90" s="16"/>
      <c r="C90" s="114"/>
      <c r="D90" s="107"/>
      <c r="E90" s="107"/>
      <c r="F90" s="107"/>
      <c r="G90" s="107"/>
    </row>
    <row r="91" spans="1:7" ht="16.2" customHeight="1">
      <c r="A91" s="11" t="s">
        <v>22</v>
      </c>
      <c r="B91" s="16">
        <v>2047</v>
      </c>
      <c r="C91" s="114" t="s">
        <v>206</v>
      </c>
      <c r="D91" s="107"/>
      <c r="E91" s="107"/>
      <c r="F91" s="107"/>
      <c r="G91" s="107"/>
    </row>
    <row r="92" spans="1:7" ht="28.95" customHeight="1">
      <c r="A92" s="11"/>
      <c r="B92" s="116">
        <v>0.11</v>
      </c>
      <c r="C92" s="114" t="s">
        <v>220</v>
      </c>
      <c r="D92" s="107"/>
      <c r="E92" s="107"/>
      <c r="F92" s="107"/>
      <c r="G92" s="107"/>
    </row>
    <row r="93" spans="1:7" ht="28.2" customHeight="1">
      <c r="A93" s="100"/>
      <c r="B93" s="117" t="s">
        <v>42</v>
      </c>
      <c r="C93" s="118" t="s">
        <v>207</v>
      </c>
      <c r="D93" s="99">
        <v>534</v>
      </c>
      <c r="E93" s="99">
        <v>600</v>
      </c>
      <c r="F93" s="99">
        <v>600</v>
      </c>
      <c r="G93" s="99">
        <v>600</v>
      </c>
    </row>
    <row r="94" spans="1:7" ht="28.95" customHeight="1">
      <c r="A94" s="11" t="s">
        <v>20</v>
      </c>
      <c r="B94" s="116">
        <v>0.11</v>
      </c>
      <c r="C94" s="114" t="s">
        <v>220</v>
      </c>
      <c r="D94" s="99">
        <f t="shared" ref="D94:F94" si="13">D93</f>
        <v>534</v>
      </c>
      <c r="E94" s="99">
        <f t="shared" si="13"/>
        <v>600</v>
      </c>
      <c r="F94" s="99">
        <f t="shared" si="13"/>
        <v>600</v>
      </c>
      <c r="G94" s="99">
        <v>600</v>
      </c>
    </row>
    <row r="95" spans="1:7" ht="14.4" customHeight="1">
      <c r="A95" s="11" t="s">
        <v>20</v>
      </c>
      <c r="B95" s="16">
        <v>2047</v>
      </c>
      <c r="C95" s="114" t="s">
        <v>206</v>
      </c>
      <c r="D95" s="20">
        <f t="shared" ref="D95:F95" si="14">D93</f>
        <v>534</v>
      </c>
      <c r="E95" s="20">
        <f t="shared" si="14"/>
        <v>600</v>
      </c>
      <c r="F95" s="20">
        <f t="shared" si="14"/>
        <v>600</v>
      </c>
      <c r="G95" s="119">
        <v>600</v>
      </c>
    </row>
    <row r="96" spans="1:7" ht="10.199999999999999" customHeight="1">
      <c r="A96" s="11"/>
      <c r="B96" s="16"/>
      <c r="C96" s="114"/>
      <c r="D96" s="107"/>
      <c r="E96" s="107"/>
      <c r="F96" s="107"/>
      <c r="G96" s="89"/>
    </row>
    <row r="97" spans="1:7" ht="27.6">
      <c r="A97" s="11" t="s">
        <v>22</v>
      </c>
      <c r="B97" s="120">
        <v>2048</v>
      </c>
      <c r="C97" s="121" t="s">
        <v>209</v>
      </c>
      <c r="D97" s="122"/>
      <c r="E97" s="122"/>
      <c r="F97" s="122"/>
      <c r="G97" s="122"/>
    </row>
    <row r="98" spans="1:7" ht="15" customHeight="1">
      <c r="A98" s="11"/>
      <c r="B98" s="124">
        <v>0.10100000000000001</v>
      </c>
      <c r="C98" s="121" t="s">
        <v>48</v>
      </c>
      <c r="D98" s="125"/>
      <c r="E98" s="125"/>
      <c r="F98" s="125"/>
      <c r="G98" s="125"/>
    </row>
    <row r="99" spans="1:7" ht="15" customHeight="1">
      <c r="A99" s="11"/>
      <c r="B99" s="127">
        <v>60</v>
      </c>
      <c r="C99" s="128" t="s">
        <v>205</v>
      </c>
      <c r="D99" s="129"/>
      <c r="E99" s="129"/>
      <c r="F99" s="129"/>
      <c r="G99" s="129"/>
    </row>
    <row r="100" spans="1:7" ht="15" customHeight="1">
      <c r="A100" s="11"/>
      <c r="B100" s="131" t="s">
        <v>49</v>
      </c>
      <c r="C100" s="132" t="s">
        <v>50</v>
      </c>
      <c r="D100" s="133">
        <v>120000</v>
      </c>
      <c r="E100" s="133">
        <v>120000</v>
      </c>
      <c r="F100" s="133">
        <v>120000</v>
      </c>
      <c r="G100" s="133">
        <v>120000</v>
      </c>
    </row>
    <row r="101" spans="1:7" ht="15" customHeight="1">
      <c r="A101" s="11" t="s">
        <v>20</v>
      </c>
      <c r="B101" s="127">
        <v>60</v>
      </c>
      <c r="C101" s="128" t="s">
        <v>205</v>
      </c>
      <c r="D101" s="135">
        <f t="shared" ref="D101:F101" si="15">D100</f>
        <v>120000</v>
      </c>
      <c r="E101" s="135">
        <f t="shared" si="15"/>
        <v>120000</v>
      </c>
      <c r="F101" s="135">
        <f t="shared" si="15"/>
        <v>120000</v>
      </c>
      <c r="G101" s="135">
        <v>120000</v>
      </c>
    </row>
    <row r="102" spans="1:7" ht="15" customHeight="1">
      <c r="A102" s="11" t="s">
        <v>20</v>
      </c>
      <c r="B102" s="124">
        <v>0.10100000000000001</v>
      </c>
      <c r="C102" s="121" t="s">
        <v>48</v>
      </c>
      <c r="D102" s="136">
        <f t="shared" ref="D102:F102" si="16">D100</f>
        <v>120000</v>
      </c>
      <c r="E102" s="136">
        <f t="shared" si="16"/>
        <v>120000</v>
      </c>
      <c r="F102" s="136">
        <f t="shared" si="16"/>
        <v>120000</v>
      </c>
      <c r="G102" s="136">
        <v>120000</v>
      </c>
    </row>
    <row r="103" spans="1:7" ht="27.6">
      <c r="A103" s="11" t="s">
        <v>20</v>
      </c>
      <c r="B103" s="120">
        <v>2048</v>
      </c>
      <c r="C103" s="121" t="s">
        <v>209</v>
      </c>
      <c r="D103" s="138">
        <f t="shared" ref="D103:F103" si="17">D102</f>
        <v>120000</v>
      </c>
      <c r="E103" s="138">
        <f t="shared" si="17"/>
        <v>120000</v>
      </c>
      <c r="F103" s="138">
        <f t="shared" si="17"/>
        <v>120000</v>
      </c>
      <c r="G103" s="138">
        <v>120000</v>
      </c>
    </row>
    <row r="104" spans="1:7" ht="14.4" customHeight="1">
      <c r="A104" s="11"/>
      <c r="B104" s="16"/>
      <c r="C104" s="41"/>
      <c r="D104" s="89"/>
      <c r="E104" s="89"/>
      <c r="F104" s="89"/>
      <c r="G104" s="89"/>
    </row>
    <row r="105" spans="1:7" ht="15.6" customHeight="1">
      <c r="A105" s="22" t="s">
        <v>22</v>
      </c>
      <c r="B105" s="140">
        <v>2049</v>
      </c>
      <c r="C105" s="141" t="s">
        <v>5</v>
      </c>
      <c r="D105" s="129"/>
      <c r="E105" s="129"/>
      <c r="F105" s="129"/>
      <c r="G105" s="129"/>
    </row>
    <row r="106" spans="1:7" ht="15.6" customHeight="1">
      <c r="B106" s="142">
        <v>1</v>
      </c>
      <c r="C106" s="143" t="s">
        <v>51</v>
      </c>
      <c r="D106" s="125"/>
      <c r="E106" s="129"/>
      <c r="F106" s="129"/>
      <c r="G106" s="129"/>
    </row>
    <row r="107" spans="1:7" ht="15.6" customHeight="1">
      <c r="A107" s="11"/>
      <c r="B107" s="144">
        <v>1.101</v>
      </c>
      <c r="C107" s="121" t="s">
        <v>52</v>
      </c>
      <c r="D107" s="123"/>
      <c r="E107" s="125"/>
      <c r="F107" s="125"/>
      <c r="G107" s="125"/>
    </row>
    <row r="108" spans="1:7" ht="15.6" customHeight="1">
      <c r="A108" s="11"/>
      <c r="B108" s="145" t="s">
        <v>53</v>
      </c>
      <c r="C108" s="146" t="s">
        <v>60</v>
      </c>
      <c r="D108" s="136">
        <v>3074601</v>
      </c>
      <c r="E108" s="136">
        <v>3929726</v>
      </c>
      <c r="F108" s="136">
        <v>3929726</v>
      </c>
      <c r="G108" s="136">
        <v>4196638</v>
      </c>
    </row>
    <row r="109" spans="1:7" ht="15.6" customHeight="1">
      <c r="A109" s="11"/>
      <c r="B109" s="145" t="s">
        <v>54</v>
      </c>
      <c r="C109" s="146" t="s">
        <v>55</v>
      </c>
      <c r="D109" s="134">
        <v>0</v>
      </c>
      <c r="E109" s="135">
        <v>1</v>
      </c>
      <c r="F109" s="135">
        <v>1</v>
      </c>
      <c r="G109" s="135">
        <v>1</v>
      </c>
    </row>
    <row r="110" spans="1:7" ht="15.6" customHeight="1">
      <c r="A110" s="11" t="s">
        <v>20</v>
      </c>
      <c r="B110" s="144">
        <v>1.101</v>
      </c>
      <c r="C110" s="121" t="s">
        <v>52</v>
      </c>
      <c r="D110" s="138">
        <f t="shared" ref="D110:F110" si="18">SUM(D108:D109)</f>
        <v>3074601</v>
      </c>
      <c r="E110" s="138">
        <f t="shared" si="18"/>
        <v>3929727</v>
      </c>
      <c r="F110" s="138">
        <f t="shared" si="18"/>
        <v>3929727</v>
      </c>
      <c r="G110" s="138">
        <v>4196639</v>
      </c>
    </row>
    <row r="111" spans="1:7" ht="13.8">
      <c r="A111" s="11"/>
      <c r="B111" s="144"/>
      <c r="C111" s="121"/>
      <c r="D111" s="147"/>
      <c r="E111" s="122"/>
      <c r="F111" s="122"/>
      <c r="G111" s="122"/>
    </row>
    <row r="112" spans="1:7" ht="69">
      <c r="A112" s="11"/>
      <c r="B112" s="144">
        <v>1.125</v>
      </c>
      <c r="C112" s="148" t="s">
        <v>257</v>
      </c>
      <c r="D112" s="122"/>
      <c r="E112" s="122"/>
      <c r="F112" s="122"/>
      <c r="G112" s="122"/>
    </row>
    <row r="113" spans="1:7" ht="13.95" customHeight="1">
      <c r="A113" s="11"/>
      <c r="B113" s="145" t="s">
        <v>53</v>
      </c>
      <c r="C113" s="146" t="s">
        <v>60</v>
      </c>
      <c r="D113" s="135">
        <v>157489</v>
      </c>
      <c r="E113" s="135">
        <v>144853</v>
      </c>
      <c r="F113" s="135">
        <v>144853</v>
      </c>
      <c r="G113" s="135">
        <v>131325</v>
      </c>
    </row>
    <row r="114" spans="1:7" ht="69">
      <c r="A114" s="11" t="s">
        <v>20</v>
      </c>
      <c r="B114" s="144">
        <v>1.125</v>
      </c>
      <c r="C114" s="148" t="s">
        <v>257</v>
      </c>
      <c r="D114" s="135">
        <f t="shared" ref="D114:F114" si="19">D113</f>
        <v>157489</v>
      </c>
      <c r="E114" s="135">
        <f t="shared" si="19"/>
        <v>144853</v>
      </c>
      <c r="F114" s="135">
        <f t="shared" si="19"/>
        <v>144853</v>
      </c>
      <c r="G114" s="135">
        <v>131325</v>
      </c>
    </row>
    <row r="115" spans="1:7">
      <c r="B115" s="149"/>
      <c r="C115" s="150"/>
      <c r="D115" s="122"/>
      <c r="E115" s="122"/>
      <c r="F115" s="122"/>
      <c r="G115" s="122"/>
    </row>
    <row r="116" spans="1:7" ht="14.85" customHeight="1">
      <c r="B116" s="151">
        <v>1.2</v>
      </c>
      <c r="C116" s="141" t="s">
        <v>56</v>
      </c>
      <c r="D116" s="129"/>
      <c r="E116" s="129"/>
      <c r="F116" s="129"/>
      <c r="G116" s="129"/>
    </row>
    <row r="117" spans="1:7" ht="14.85" customHeight="1">
      <c r="A117" s="11"/>
      <c r="B117" s="131">
        <v>60</v>
      </c>
      <c r="C117" s="128" t="s">
        <v>204</v>
      </c>
      <c r="D117" s="125"/>
      <c r="E117" s="125"/>
      <c r="F117" s="125"/>
      <c r="G117" s="125"/>
    </row>
    <row r="118" spans="1:7" ht="14.85" customHeight="1">
      <c r="A118" s="11"/>
      <c r="B118" s="145" t="s">
        <v>57</v>
      </c>
      <c r="C118" s="128" t="s">
        <v>60</v>
      </c>
      <c r="D118" s="135">
        <v>71643</v>
      </c>
      <c r="E118" s="135">
        <v>64527</v>
      </c>
      <c r="F118" s="135">
        <v>64527</v>
      </c>
      <c r="G118" s="135">
        <v>53460</v>
      </c>
    </row>
    <row r="119" spans="1:7" ht="14.85" customHeight="1">
      <c r="A119" s="11" t="s">
        <v>20</v>
      </c>
      <c r="B119" s="131">
        <v>60</v>
      </c>
      <c r="C119" s="128" t="s">
        <v>204</v>
      </c>
      <c r="D119" s="135">
        <f t="shared" ref="D119:F119" si="20">D118</f>
        <v>71643</v>
      </c>
      <c r="E119" s="135">
        <f t="shared" si="20"/>
        <v>64527</v>
      </c>
      <c r="F119" s="135">
        <f t="shared" si="20"/>
        <v>64527</v>
      </c>
      <c r="G119" s="135">
        <v>53460</v>
      </c>
    </row>
    <row r="120" spans="1:7">
      <c r="A120" s="11"/>
      <c r="B120" s="145"/>
      <c r="C120" s="128"/>
      <c r="D120" s="152"/>
      <c r="E120" s="152"/>
      <c r="F120" s="152"/>
      <c r="G120" s="152"/>
    </row>
    <row r="121" spans="1:7" ht="14.4" customHeight="1">
      <c r="A121" s="11"/>
      <c r="B121" s="127">
        <v>61</v>
      </c>
      <c r="C121" s="128" t="s">
        <v>58</v>
      </c>
      <c r="D121" s="152"/>
      <c r="E121" s="152"/>
      <c r="F121" s="152"/>
      <c r="G121" s="152"/>
    </row>
    <row r="122" spans="1:7" ht="14.4" customHeight="1">
      <c r="A122" s="11"/>
      <c r="B122" s="145" t="s">
        <v>59</v>
      </c>
      <c r="C122" s="128" t="s">
        <v>60</v>
      </c>
      <c r="D122" s="154">
        <v>5</v>
      </c>
      <c r="E122" s="154">
        <v>1</v>
      </c>
      <c r="F122" s="154">
        <v>1</v>
      </c>
      <c r="G122" s="154">
        <v>1</v>
      </c>
    </row>
    <row r="123" spans="1:7" ht="14.4" customHeight="1">
      <c r="A123" s="11" t="s">
        <v>20</v>
      </c>
      <c r="B123" s="127">
        <v>61</v>
      </c>
      <c r="C123" s="128" t="s">
        <v>58</v>
      </c>
      <c r="D123" s="138">
        <f t="shared" ref="D123:F123" si="21">D122</f>
        <v>5</v>
      </c>
      <c r="E123" s="138">
        <f t="shared" si="21"/>
        <v>1</v>
      </c>
      <c r="F123" s="138">
        <f t="shared" si="21"/>
        <v>1</v>
      </c>
      <c r="G123" s="138">
        <v>1</v>
      </c>
    </row>
    <row r="124" spans="1:7" ht="14.4" customHeight="1">
      <c r="A124" s="11"/>
      <c r="B124" s="145"/>
      <c r="C124" s="128"/>
      <c r="D124" s="152"/>
      <c r="E124" s="152"/>
      <c r="F124" s="152"/>
      <c r="G124" s="152"/>
    </row>
    <row r="125" spans="1:7" ht="15" customHeight="1">
      <c r="A125" s="11"/>
      <c r="B125" s="127">
        <v>62</v>
      </c>
      <c r="C125" s="155" t="s">
        <v>61</v>
      </c>
      <c r="D125" s="122"/>
      <c r="E125" s="122"/>
      <c r="F125" s="122"/>
      <c r="G125" s="122"/>
    </row>
    <row r="126" spans="1:7" ht="15" customHeight="1">
      <c r="A126" s="11"/>
      <c r="B126" s="145" t="s">
        <v>62</v>
      </c>
      <c r="C126" s="128" t="s">
        <v>60</v>
      </c>
      <c r="D126" s="136">
        <v>13541</v>
      </c>
      <c r="E126" s="136">
        <v>13212</v>
      </c>
      <c r="F126" s="136">
        <v>13212</v>
      </c>
      <c r="G126" s="136">
        <v>10061</v>
      </c>
    </row>
    <row r="127" spans="1:7" ht="15" customHeight="1">
      <c r="A127" s="11" t="s">
        <v>20</v>
      </c>
      <c r="B127" s="127">
        <v>62</v>
      </c>
      <c r="C127" s="155" t="s">
        <v>61</v>
      </c>
      <c r="D127" s="138">
        <f t="shared" ref="D127:F127" si="22">D126</f>
        <v>13541</v>
      </c>
      <c r="E127" s="138">
        <f t="shared" si="22"/>
        <v>13212</v>
      </c>
      <c r="F127" s="138">
        <f t="shared" si="22"/>
        <v>13212</v>
      </c>
      <c r="G127" s="138">
        <v>10061</v>
      </c>
    </row>
    <row r="128" spans="1:7" ht="15" customHeight="1">
      <c r="A128" s="11"/>
      <c r="B128" s="145"/>
      <c r="C128" s="128"/>
      <c r="D128" s="122"/>
      <c r="E128" s="122"/>
      <c r="F128" s="122"/>
      <c r="G128" s="122"/>
    </row>
    <row r="129" spans="1:7" ht="15" customHeight="1">
      <c r="A129" s="11"/>
      <c r="B129" s="127">
        <v>63</v>
      </c>
      <c r="C129" s="128" t="s">
        <v>63</v>
      </c>
      <c r="D129" s="147"/>
      <c r="E129" s="122"/>
      <c r="F129" s="122"/>
      <c r="G129" s="122"/>
    </row>
    <row r="130" spans="1:7" ht="15" customHeight="1">
      <c r="A130" s="11"/>
      <c r="B130" s="145" t="s">
        <v>64</v>
      </c>
      <c r="C130" s="128" t="s">
        <v>60</v>
      </c>
      <c r="D130" s="135">
        <v>1300</v>
      </c>
      <c r="E130" s="135">
        <v>1114</v>
      </c>
      <c r="F130" s="135">
        <v>1114</v>
      </c>
      <c r="G130" s="135">
        <v>927</v>
      </c>
    </row>
    <row r="131" spans="1:7" ht="15" customHeight="1">
      <c r="A131" s="100" t="s">
        <v>20</v>
      </c>
      <c r="B131" s="156">
        <v>63</v>
      </c>
      <c r="C131" s="157" t="s">
        <v>63</v>
      </c>
      <c r="D131" s="135">
        <f t="shared" ref="D131:F131" si="23">D130</f>
        <v>1300</v>
      </c>
      <c r="E131" s="135">
        <f t="shared" si="23"/>
        <v>1114</v>
      </c>
      <c r="F131" s="135">
        <f t="shared" si="23"/>
        <v>1114</v>
      </c>
      <c r="G131" s="135">
        <v>927</v>
      </c>
    </row>
    <row r="132" spans="1:7" ht="15" customHeight="1">
      <c r="A132" s="11"/>
      <c r="B132" s="145"/>
      <c r="C132" s="128"/>
      <c r="D132" s="122"/>
      <c r="E132" s="122"/>
      <c r="F132" s="122"/>
      <c r="G132" s="122"/>
    </row>
    <row r="133" spans="1:7" ht="26.4">
      <c r="A133" s="11"/>
      <c r="B133" s="127">
        <v>64</v>
      </c>
      <c r="C133" s="128" t="s">
        <v>258</v>
      </c>
      <c r="D133" s="122"/>
      <c r="E133" s="122"/>
      <c r="F133" s="122"/>
      <c r="G133" s="122"/>
    </row>
    <row r="134" spans="1:7" ht="15" customHeight="1">
      <c r="A134" s="11"/>
      <c r="B134" s="127" t="s">
        <v>189</v>
      </c>
      <c r="C134" s="128" t="s">
        <v>60</v>
      </c>
      <c r="D134" s="136">
        <v>2181</v>
      </c>
      <c r="E134" s="136">
        <v>1183</v>
      </c>
      <c r="F134" s="136">
        <v>1183</v>
      </c>
      <c r="G134" s="135">
        <v>184</v>
      </c>
    </row>
    <row r="135" spans="1:7" ht="26.4">
      <c r="A135" s="11" t="s">
        <v>20</v>
      </c>
      <c r="B135" s="127">
        <v>64</v>
      </c>
      <c r="C135" s="128" t="s">
        <v>258</v>
      </c>
      <c r="D135" s="138">
        <f t="shared" ref="D135:F135" si="24">D134</f>
        <v>2181</v>
      </c>
      <c r="E135" s="138">
        <f t="shared" si="24"/>
        <v>1183</v>
      </c>
      <c r="F135" s="138">
        <f t="shared" si="24"/>
        <v>1183</v>
      </c>
      <c r="G135" s="158">
        <v>184</v>
      </c>
    </row>
    <row r="136" spans="1:7">
      <c r="A136" s="11"/>
      <c r="B136" s="145"/>
      <c r="C136" s="128"/>
      <c r="D136" s="122"/>
      <c r="E136" s="122"/>
      <c r="F136" s="122"/>
      <c r="G136" s="122"/>
    </row>
    <row r="137" spans="1:7">
      <c r="A137" s="11"/>
      <c r="B137" s="127">
        <v>65</v>
      </c>
      <c r="C137" s="128" t="s">
        <v>192</v>
      </c>
      <c r="D137" s="122"/>
      <c r="E137" s="122"/>
      <c r="F137" s="122"/>
      <c r="G137" s="122"/>
    </row>
    <row r="138" spans="1:7">
      <c r="A138" s="11"/>
      <c r="B138" s="145" t="s">
        <v>65</v>
      </c>
      <c r="C138" s="128" t="s">
        <v>60</v>
      </c>
      <c r="D138" s="137">
        <v>0</v>
      </c>
      <c r="E138" s="136">
        <v>1</v>
      </c>
      <c r="F138" s="136">
        <v>1</v>
      </c>
      <c r="G138" s="136">
        <v>1</v>
      </c>
    </row>
    <row r="139" spans="1:7">
      <c r="A139" s="11" t="s">
        <v>20</v>
      </c>
      <c r="B139" s="127">
        <v>65</v>
      </c>
      <c r="C139" s="128" t="s">
        <v>192</v>
      </c>
      <c r="D139" s="139">
        <f t="shared" ref="D139:F139" si="25">D138</f>
        <v>0</v>
      </c>
      <c r="E139" s="138">
        <f t="shared" si="25"/>
        <v>1</v>
      </c>
      <c r="F139" s="138">
        <f t="shared" si="25"/>
        <v>1</v>
      </c>
      <c r="G139" s="138">
        <v>1</v>
      </c>
    </row>
    <row r="140" spans="1:7">
      <c r="A140" s="11"/>
      <c r="B140" s="127"/>
      <c r="C140" s="128"/>
      <c r="D140" s="159"/>
      <c r="E140" s="159"/>
      <c r="F140" s="159"/>
      <c r="G140" s="122"/>
    </row>
    <row r="141" spans="1:7">
      <c r="A141" s="11"/>
      <c r="B141" s="127">
        <v>66</v>
      </c>
      <c r="C141" s="128" t="s">
        <v>66</v>
      </c>
      <c r="D141" s="122"/>
      <c r="E141" s="122"/>
      <c r="F141" s="122"/>
      <c r="G141" s="122"/>
    </row>
    <row r="142" spans="1:7">
      <c r="A142" s="11"/>
      <c r="B142" s="145" t="s">
        <v>67</v>
      </c>
      <c r="C142" s="128" t="s">
        <v>60</v>
      </c>
      <c r="D142" s="135">
        <v>124581</v>
      </c>
      <c r="E142" s="135">
        <v>139506</v>
      </c>
      <c r="F142" s="135">
        <v>139506</v>
      </c>
      <c r="G142" s="135">
        <v>98796</v>
      </c>
    </row>
    <row r="143" spans="1:7">
      <c r="A143" s="11" t="s">
        <v>20</v>
      </c>
      <c r="B143" s="127">
        <v>66</v>
      </c>
      <c r="C143" s="128" t="s">
        <v>66</v>
      </c>
      <c r="D143" s="135">
        <f t="shared" ref="D143:F143" si="26">D142</f>
        <v>124581</v>
      </c>
      <c r="E143" s="135">
        <f t="shared" si="26"/>
        <v>139506</v>
      </c>
      <c r="F143" s="135">
        <f t="shared" si="26"/>
        <v>139506</v>
      </c>
      <c r="G143" s="135">
        <v>98796</v>
      </c>
    </row>
    <row r="144" spans="1:7" ht="15" customHeight="1">
      <c r="A144" s="11" t="s">
        <v>20</v>
      </c>
      <c r="B144" s="160">
        <v>1.2</v>
      </c>
      <c r="C144" s="121" t="s">
        <v>56</v>
      </c>
      <c r="D144" s="135">
        <f t="shared" ref="D144:F144" si="27">D143+D139+D131+D127+D123+D119+D135</f>
        <v>213251</v>
      </c>
      <c r="E144" s="135">
        <f t="shared" si="27"/>
        <v>219544</v>
      </c>
      <c r="F144" s="135">
        <f t="shared" si="27"/>
        <v>219544</v>
      </c>
      <c r="G144" s="135">
        <v>163430</v>
      </c>
    </row>
    <row r="145" spans="1:7" ht="15" customHeight="1">
      <c r="A145" s="11" t="s">
        <v>20</v>
      </c>
      <c r="B145" s="161">
        <v>1</v>
      </c>
      <c r="C145" s="128" t="s">
        <v>51</v>
      </c>
      <c r="D145" s="135">
        <f t="shared" ref="D145:F145" si="28">D144+D110+D114</f>
        <v>3445341</v>
      </c>
      <c r="E145" s="135">
        <f t="shared" si="28"/>
        <v>4294124</v>
      </c>
      <c r="F145" s="135">
        <f t="shared" si="28"/>
        <v>4294124</v>
      </c>
      <c r="G145" s="135">
        <v>4491394</v>
      </c>
    </row>
    <row r="146" spans="1:7" ht="15" customHeight="1">
      <c r="A146" s="11"/>
      <c r="B146" s="161"/>
      <c r="C146" s="128"/>
      <c r="D146" s="159"/>
      <c r="E146" s="159"/>
      <c r="F146" s="159"/>
      <c r="G146" s="159"/>
    </row>
    <row r="147" spans="1:7" ht="26.4">
      <c r="A147" s="11"/>
      <c r="B147" s="161">
        <v>3</v>
      </c>
      <c r="C147" s="128" t="s">
        <v>210</v>
      </c>
      <c r="D147" s="129"/>
      <c r="E147" s="129"/>
      <c r="F147" s="129"/>
      <c r="G147" s="129"/>
    </row>
    <row r="148" spans="1:7" ht="15" customHeight="1">
      <c r="B148" s="160">
        <v>3.1040000000000001</v>
      </c>
      <c r="C148" s="121" t="s">
        <v>68</v>
      </c>
      <c r="D148" s="129"/>
      <c r="E148" s="129"/>
      <c r="F148" s="129"/>
      <c r="G148" s="129"/>
    </row>
    <row r="149" spans="1:7" ht="15" customHeight="1">
      <c r="B149" s="127">
        <v>67</v>
      </c>
      <c r="C149" s="146" t="s">
        <v>182</v>
      </c>
      <c r="D149" s="129"/>
      <c r="E149" s="129"/>
      <c r="F149" s="129"/>
      <c r="G149" s="129"/>
    </row>
    <row r="150" spans="1:7" ht="15" customHeight="1">
      <c r="A150" s="11"/>
      <c r="B150" s="131" t="s">
        <v>69</v>
      </c>
      <c r="C150" s="146" t="s">
        <v>60</v>
      </c>
      <c r="D150" s="136">
        <v>750000</v>
      </c>
      <c r="E150" s="136">
        <v>750000</v>
      </c>
      <c r="F150" s="136">
        <v>750000</v>
      </c>
      <c r="G150" s="136">
        <v>800000</v>
      </c>
    </row>
    <row r="151" spans="1:7" ht="15" customHeight="1">
      <c r="A151" s="11" t="s">
        <v>20</v>
      </c>
      <c r="B151" s="127">
        <v>67</v>
      </c>
      <c r="C151" s="146" t="s">
        <v>182</v>
      </c>
      <c r="D151" s="138">
        <f t="shared" ref="D151:F152" si="29">D150</f>
        <v>750000</v>
      </c>
      <c r="E151" s="138">
        <f t="shared" si="29"/>
        <v>750000</v>
      </c>
      <c r="F151" s="138">
        <f t="shared" si="29"/>
        <v>750000</v>
      </c>
      <c r="G151" s="138">
        <v>800000</v>
      </c>
    </row>
    <row r="152" spans="1:7" ht="15" customHeight="1">
      <c r="A152" s="11" t="s">
        <v>20</v>
      </c>
      <c r="B152" s="160">
        <v>3.1040000000000001</v>
      </c>
      <c r="C152" s="121" t="s">
        <v>68</v>
      </c>
      <c r="D152" s="135">
        <f t="shared" si="29"/>
        <v>750000</v>
      </c>
      <c r="E152" s="135">
        <f t="shared" si="29"/>
        <v>750000</v>
      </c>
      <c r="F152" s="135">
        <f t="shared" si="29"/>
        <v>750000</v>
      </c>
      <c r="G152" s="135">
        <v>800000</v>
      </c>
    </row>
    <row r="153" spans="1:7">
      <c r="A153" s="11"/>
      <c r="B153" s="145"/>
      <c r="C153" s="146"/>
      <c r="D153" s="122"/>
      <c r="E153" s="122"/>
      <c r="F153" s="122"/>
      <c r="G153" s="122"/>
    </row>
    <row r="154" spans="1:7" ht="13.2" customHeight="1">
      <c r="A154" s="11"/>
      <c r="B154" s="160">
        <v>3.1080000000000001</v>
      </c>
      <c r="C154" s="121" t="s">
        <v>199</v>
      </c>
      <c r="D154" s="125"/>
      <c r="E154" s="125"/>
      <c r="F154" s="125"/>
      <c r="G154" s="125"/>
    </row>
    <row r="155" spans="1:7" ht="27" customHeight="1">
      <c r="A155" s="11"/>
      <c r="B155" s="127">
        <v>68</v>
      </c>
      <c r="C155" s="128" t="s">
        <v>177</v>
      </c>
      <c r="D155" s="125"/>
      <c r="E155" s="125"/>
      <c r="F155" s="125"/>
      <c r="G155" s="125"/>
    </row>
    <row r="156" spans="1:7" ht="13.95" customHeight="1">
      <c r="A156" s="11"/>
      <c r="B156" s="131" t="s">
        <v>70</v>
      </c>
      <c r="C156" s="146" t="s">
        <v>60</v>
      </c>
      <c r="D156" s="135">
        <v>41193</v>
      </c>
      <c r="E156" s="135">
        <v>56000</v>
      </c>
      <c r="F156" s="135">
        <v>56000</v>
      </c>
      <c r="G156" s="135">
        <v>56000</v>
      </c>
    </row>
    <row r="157" spans="1:7" ht="27" customHeight="1">
      <c r="A157" s="11" t="s">
        <v>20</v>
      </c>
      <c r="B157" s="127">
        <v>68</v>
      </c>
      <c r="C157" s="128" t="s">
        <v>177</v>
      </c>
      <c r="D157" s="135">
        <f t="shared" ref="D157:F158" si="30">D156</f>
        <v>41193</v>
      </c>
      <c r="E157" s="135">
        <f t="shared" si="30"/>
        <v>56000</v>
      </c>
      <c r="F157" s="135">
        <f t="shared" si="30"/>
        <v>56000</v>
      </c>
      <c r="G157" s="135">
        <v>56000</v>
      </c>
    </row>
    <row r="158" spans="1:7" ht="13.2" customHeight="1">
      <c r="A158" s="11" t="s">
        <v>20</v>
      </c>
      <c r="B158" s="160">
        <v>3.1080000000000001</v>
      </c>
      <c r="C158" s="121" t="s">
        <v>199</v>
      </c>
      <c r="D158" s="135">
        <f t="shared" si="30"/>
        <v>41193</v>
      </c>
      <c r="E158" s="135">
        <f t="shared" si="30"/>
        <v>56000</v>
      </c>
      <c r="F158" s="135">
        <f t="shared" si="30"/>
        <v>56000</v>
      </c>
      <c r="G158" s="135">
        <v>56000</v>
      </c>
    </row>
    <row r="159" spans="1:7" ht="13.2" customHeight="1">
      <c r="A159" s="11"/>
      <c r="B159" s="160"/>
      <c r="C159" s="121"/>
      <c r="D159" s="159"/>
      <c r="E159" s="159"/>
      <c r="F159" s="159"/>
      <c r="G159" s="159"/>
    </row>
    <row r="160" spans="1:7" ht="15" customHeight="1">
      <c r="A160" s="11"/>
      <c r="B160" s="160">
        <v>3.1110000000000002</v>
      </c>
      <c r="C160" s="121" t="s">
        <v>236</v>
      </c>
      <c r="D160" s="159"/>
      <c r="E160" s="159"/>
      <c r="F160" s="159"/>
      <c r="G160" s="159"/>
    </row>
    <row r="161" spans="1:7" ht="15" customHeight="1">
      <c r="A161" s="11"/>
      <c r="B161" s="161">
        <v>60</v>
      </c>
      <c r="C161" s="128" t="s">
        <v>259</v>
      </c>
      <c r="D161" s="159"/>
      <c r="E161" s="159"/>
      <c r="F161" s="159"/>
      <c r="G161" s="159"/>
    </row>
    <row r="162" spans="1:7" ht="13.95" customHeight="1">
      <c r="A162" s="11"/>
      <c r="B162" s="162" t="s">
        <v>57</v>
      </c>
      <c r="C162" s="128" t="s">
        <v>60</v>
      </c>
      <c r="D162" s="137">
        <v>0</v>
      </c>
      <c r="E162" s="136">
        <v>176561</v>
      </c>
      <c r="F162" s="136">
        <v>176561</v>
      </c>
      <c r="G162" s="136">
        <v>168000</v>
      </c>
    </row>
    <row r="163" spans="1:7" ht="15" customHeight="1">
      <c r="A163" s="11" t="s">
        <v>20</v>
      </c>
      <c r="B163" s="161">
        <v>60</v>
      </c>
      <c r="C163" s="128" t="s">
        <v>259</v>
      </c>
      <c r="D163" s="139">
        <f t="shared" ref="D163:F164" si="31">D162</f>
        <v>0</v>
      </c>
      <c r="E163" s="138">
        <f t="shared" si="31"/>
        <v>176561</v>
      </c>
      <c r="F163" s="138">
        <f t="shared" si="31"/>
        <v>176561</v>
      </c>
      <c r="G163" s="138">
        <v>168000</v>
      </c>
    </row>
    <row r="164" spans="1:7" ht="15" customHeight="1">
      <c r="A164" s="11" t="s">
        <v>20</v>
      </c>
      <c r="B164" s="160">
        <v>3.1110000000000002</v>
      </c>
      <c r="C164" s="121" t="s">
        <v>236</v>
      </c>
      <c r="D164" s="139">
        <f t="shared" si="31"/>
        <v>0</v>
      </c>
      <c r="E164" s="138">
        <f t="shared" si="31"/>
        <v>176561</v>
      </c>
      <c r="F164" s="138">
        <f t="shared" si="31"/>
        <v>176561</v>
      </c>
      <c r="G164" s="158">
        <v>168000</v>
      </c>
    </row>
    <row r="165" spans="1:7" ht="26.4">
      <c r="A165" s="11" t="s">
        <v>20</v>
      </c>
      <c r="B165" s="161">
        <v>3</v>
      </c>
      <c r="C165" s="128" t="s">
        <v>210</v>
      </c>
      <c r="D165" s="135">
        <f t="shared" ref="D165:F165" si="32">D158+D152+D164</f>
        <v>791193</v>
      </c>
      <c r="E165" s="135">
        <f t="shared" si="32"/>
        <v>982561</v>
      </c>
      <c r="F165" s="135">
        <f t="shared" si="32"/>
        <v>982561</v>
      </c>
      <c r="G165" s="135">
        <v>1024000</v>
      </c>
    </row>
    <row r="166" spans="1:7">
      <c r="A166" s="11"/>
      <c r="B166" s="161"/>
      <c r="C166" s="128"/>
      <c r="D166" s="159"/>
      <c r="E166" s="159"/>
      <c r="F166" s="159"/>
      <c r="G166" s="122"/>
    </row>
    <row r="167" spans="1:7" ht="26.4">
      <c r="A167" s="11"/>
      <c r="B167" s="161">
        <v>4</v>
      </c>
      <c r="C167" s="128" t="s">
        <v>71</v>
      </c>
      <c r="D167" s="129"/>
      <c r="E167" s="129"/>
      <c r="F167" s="129"/>
      <c r="G167" s="129"/>
    </row>
    <row r="168" spans="1:7" ht="27" customHeight="1">
      <c r="A168" s="11"/>
      <c r="B168" s="160">
        <v>4.101</v>
      </c>
      <c r="C168" s="121" t="s">
        <v>228</v>
      </c>
      <c r="D168" s="129"/>
      <c r="E168" s="129"/>
      <c r="F168" s="129"/>
      <c r="G168" s="129"/>
    </row>
    <row r="169" spans="1:7" ht="14.4" customHeight="1">
      <c r="A169" s="11"/>
      <c r="B169" s="131">
        <v>69</v>
      </c>
      <c r="C169" s="128" t="s">
        <v>72</v>
      </c>
      <c r="D169" s="125"/>
      <c r="E169" s="125"/>
      <c r="F169" s="125"/>
      <c r="G169" s="125"/>
    </row>
    <row r="170" spans="1:7" ht="14.4" customHeight="1">
      <c r="A170" s="11"/>
      <c r="B170" s="145" t="s">
        <v>73</v>
      </c>
      <c r="C170" s="146" t="s">
        <v>60</v>
      </c>
      <c r="D170" s="136">
        <v>34023</v>
      </c>
      <c r="E170" s="136">
        <v>40411</v>
      </c>
      <c r="F170" s="136">
        <v>40411</v>
      </c>
      <c r="G170" s="136">
        <v>56121</v>
      </c>
    </row>
    <row r="171" spans="1:7" ht="14.4" customHeight="1">
      <c r="A171" s="11"/>
      <c r="B171" s="145" t="s">
        <v>169</v>
      </c>
      <c r="C171" s="146" t="s">
        <v>170</v>
      </c>
      <c r="D171" s="136">
        <v>5634</v>
      </c>
      <c r="E171" s="136">
        <v>4699</v>
      </c>
      <c r="F171" s="136">
        <v>4699</v>
      </c>
      <c r="G171" s="136">
        <v>3762</v>
      </c>
    </row>
    <row r="172" spans="1:7" ht="14.4" customHeight="1">
      <c r="A172" s="11"/>
      <c r="B172" s="145" t="s">
        <v>171</v>
      </c>
      <c r="C172" s="146" t="s">
        <v>172</v>
      </c>
      <c r="D172" s="154">
        <v>1676</v>
      </c>
      <c r="E172" s="154">
        <v>1424</v>
      </c>
      <c r="F172" s="154">
        <v>1424</v>
      </c>
      <c r="G172" s="154">
        <v>1171</v>
      </c>
    </row>
    <row r="173" spans="1:7" ht="14.4" customHeight="1">
      <c r="A173" s="11" t="s">
        <v>20</v>
      </c>
      <c r="B173" s="131">
        <v>69</v>
      </c>
      <c r="C173" s="128" t="s">
        <v>72</v>
      </c>
      <c r="D173" s="138">
        <f t="shared" ref="D173:F173" si="33">D170+D171+D172</f>
        <v>41333</v>
      </c>
      <c r="E173" s="138">
        <f t="shared" si="33"/>
        <v>46534</v>
      </c>
      <c r="F173" s="138">
        <f t="shared" si="33"/>
        <v>46534</v>
      </c>
      <c r="G173" s="138">
        <v>61054</v>
      </c>
    </row>
    <row r="174" spans="1:7" ht="31.2" customHeight="1">
      <c r="A174" s="100" t="s">
        <v>20</v>
      </c>
      <c r="B174" s="163">
        <v>4.101</v>
      </c>
      <c r="C174" s="164" t="s">
        <v>228</v>
      </c>
      <c r="D174" s="135">
        <f t="shared" ref="D174:F174" si="34">D173</f>
        <v>41333</v>
      </c>
      <c r="E174" s="135">
        <f t="shared" si="34"/>
        <v>46534</v>
      </c>
      <c r="F174" s="135">
        <f t="shared" si="34"/>
        <v>46534</v>
      </c>
      <c r="G174" s="135">
        <v>61054</v>
      </c>
    </row>
    <row r="175" spans="1:7" ht="9" customHeight="1">
      <c r="A175" s="11"/>
      <c r="B175" s="131"/>
      <c r="C175" s="121"/>
      <c r="D175" s="152"/>
      <c r="E175" s="152"/>
      <c r="F175" s="152"/>
      <c r="G175" s="152"/>
    </row>
    <row r="176" spans="1:7" ht="27.6">
      <c r="B176" s="160">
        <v>4.1029999999999998</v>
      </c>
      <c r="C176" s="141" t="s">
        <v>74</v>
      </c>
      <c r="D176" s="129"/>
      <c r="E176" s="129"/>
      <c r="F176" s="129"/>
      <c r="G176" s="152"/>
    </row>
    <row r="177" spans="1:7" ht="15" customHeight="1">
      <c r="A177" s="165"/>
      <c r="B177" s="166">
        <v>31</v>
      </c>
      <c r="C177" s="167" t="s">
        <v>75</v>
      </c>
      <c r="D177" s="129"/>
      <c r="E177" s="129"/>
      <c r="F177" s="129"/>
      <c r="G177" s="152"/>
    </row>
    <row r="178" spans="1:7" ht="15" customHeight="1">
      <c r="A178" s="165"/>
      <c r="B178" s="166">
        <v>60</v>
      </c>
      <c r="C178" s="167" t="s">
        <v>76</v>
      </c>
      <c r="D178" s="125"/>
      <c r="E178" s="125"/>
      <c r="F178" s="125"/>
      <c r="G178" s="122"/>
    </row>
    <row r="179" spans="1:7" ht="15" customHeight="1">
      <c r="A179" s="165"/>
      <c r="B179" s="145" t="s">
        <v>77</v>
      </c>
      <c r="C179" s="146" t="s">
        <v>60</v>
      </c>
      <c r="D179" s="136">
        <v>1098</v>
      </c>
      <c r="E179" s="136">
        <v>950</v>
      </c>
      <c r="F179" s="136">
        <v>950</v>
      </c>
      <c r="G179" s="136">
        <v>808</v>
      </c>
    </row>
    <row r="180" spans="1:7" ht="15" customHeight="1">
      <c r="A180" s="165" t="s">
        <v>20</v>
      </c>
      <c r="B180" s="166">
        <v>60</v>
      </c>
      <c r="C180" s="167" t="s">
        <v>76</v>
      </c>
      <c r="D180" s="138">
        <f t="shared" ref="D180:F181" si="35">D179</f>
        <v>1098</v>
      </c>
      <c r="E180" s="138">
        <f t="shared" si="35"/>
        <v>950</v>
      </c>
      <c r="F180" s="138">
        <f t="shared" si="35"/>
        <v>950</v>
      </c>
      <c r="G180" s="138">
        <v>808</v>
      </c>
    </row>
    <row r="181" spans="1:7" ht="15" customHeight="1">
      <c r="A181" s="165" t="s">
        <v>20</v>
      </c>
      <c r="B181" s="166">
        <v>31</v>
      </c>
      <c r="C181" s="167" t="s">
        <v>75</v>
      </c>
      <c r="D181" s="135">
        <f t="shared" si="35"/>
        <v>1098</v>
      </c>
      <c r="E181" s="135">
        <f t="shared" si="35"/>
        <v>950</v>
      </c>
      <c r="F181" s="135">
        <f t="shared" si="35"/>
        <v>950</v>
      </c>
      <c r="G181" s="135">
        <v>808</v>
      </c>
    </row>
    <row r="182" spans="1:7" ht="9" customHeight="1">
      <c r="A182" s="165"/>
      <c r="B182" s="166"/>
      <c r="C182" s="167"/>
      <c r="D182" s="122"/>
      <c r="E182" s="122"/>
      <c r="F182" s="122"/>
      <c r="G182" s="125"/>
    </row>
    <row r="183" spans="1:7" ht="15" customHeight="1">
      <c r="A183" s="165"/>
      <c r="B183" s="166">
        <v>44</v>
      </c>
      <c r="C183" s="167" t="s">
        <v>78</v>
      </c>
      <c r="D183" s="129"/>
      <c r="E183" s="129"/>
      <c r="F183" s="129"/>
      <c r="G183" s="152"/>
    </row>
    <row r="184" spans="1:7" ht="15" customHeight="1">
      <c r="A184" s="165"/>
      <c r="B184" s="166">
        <v>73</v>
      </c>
      <c r="C184" s="167" t="s">
        <v>260</v>
      </c>
      <c r="D184" s="153"/>
      <c r="E184" s="153"/>
      <c r="F184" s="153"/>
      <c r="G184" s="152"/>
    </row>
    <row r="185" spans="1:7" ht="15" customHeight="1">
      <c r="A185" s="165"/>
      <c r="B185" s="166" t="s">
        <v>79</v>
      </c>
      <c r="C185" s="146" t="s">
        <v>60</v>
      </c>
      <c r="D185" s="154">
        <v>456</v>
      </c>
      <c r="E185" s="154">
        <v>823</v>
      </c>
      <c r="F185" s="154">
        <v>823</v>
      </c>
      <c r="G185" s="154">
        <v>631</v>
      </c>
    </row>
    <row r="186" spans="1:7" ht="15" customHeight="1">
      <c r="A186" s="165" t="s">
        <v>20</v>
      </c>
      <c r="B186" s="166">
        <v>73</v>
      </c>
      <c r="C186" s="167" t="s">
        <v>260</v>
      </c>
      <c r="D186" s="138">
        <f t="shared" ref="D186:F187" si="36">D185</f>
        <v>456</v>
      </c>
      <c r="E186" s="138">
        <f t="shared" si="36"/>
        <v>823</v>
      </c>
      <c r="F186" s="138">
        <f t="shared" si="36"/>
        <v>823</v>
      </c>
      <c r="G186" s="138">
        <v>631</v>
      </c>
    </row>
    <row r="187" spans="1:7" ht="15" customHeight="1">
      <c r="A187" s="165" t="s">
        <v>20</v>
      </c>
      <c r="B187" s="166">
        <v>44</v>
      </c>
      <c r="C187" s="167" t="s">
        <v>78</v>
      </c>
      <c r="D187" s="138">
        <f t="shared" si="36"/>
        <v>456</v>
      </c>
      <c r="E187" s="138">
        <f t="shared" si="36"/>
        <v>823</v>
      </c>
      <c r="F187" s="138">
        <f t="shared" si="36"/>
        <v>823</v>
      </c>
      <c r="G187" s="138">
        <v>631</v>
      </c>
    </row>
    <row r="188" spans="1:7" ht="27.6">
      <c r="A188" s="11" t="s">
        <v>20</v>
      </c>
      <c r="B188" s="160">
        <v>4.1029999999999998</v>
      </c>
      <c r="C188" s="121" t="s">
        <v>74</v>
      </c>
      <c r="D188" s="135">
        <f t="shared" ref="D188:F188" si="37">D187+D181</f>
        <v>1554</v>
      </c>
      <c r="E188" s="135">
        <f t="shared" si="37"/>
        <v>1773</v>
      </c>
      <c r="F188" s="135">
        <f t="shared" si="37"/>
        <v>1773</v>
      </c>
      <c r="G188" s="135">
        <v>1439</v>
      </c>
    </row>
    <row r="189" spans="1:7" ht="10.95" customHeight="1">
      <c r="A189" s="11"/>
      <c r="B189" s="160"/>
      <c r="C189" s="121"/>
      <c r="D189" s="159"/>
      <c r="E189" s="159"/>
      <c r="F189" s="159"/>
      <c r="G189" s="159"/>
    </row>
    <row r="190" spans="1:7" ht="43.8" customHeight="1">
      <c r="A190" s="11"/>
      <c r="B190" s="160">
        <v>4.109</v>
      </c>
      <c r="C190" s="121" t="s">
        <v>194</v>
      </c>
      <c r="D190" s="159"/>
      <c r="E190" s="159"/>
      <c r="F190" s="159"/>
      <c r="G190" s="159"/>
    </row>
    <row r="191" spans="1:7" ht="13.35" customHeight="1">
      <c r="A191" s="11"/>
      <c r="B191" s="145" t="s">
        <v>53</v>
      </c>
      <c r="C191" s="146" t="s">
        <v>60</v>
      </c>
      <c r="D191" s="136">
        <v>51053</v>
      </c>
      <c r="E191" s="136">
        <v>46799</v>
      </c>
      <c r="F191" s="136">
        <v>46799</v>
      </c>
      <c r="G191" s="136">
        <v>42544</v>
      </c>
    </row>
    <row r="192" spans="1:7" ht="44.4" customHeight="1">
      <c r="A192" s="11" t="s">
        <v>20</v>
      </c>
      <c r="B192" s="160">
        <v>4.109</v>
      </c>
      <c r="C192" s="121" t="s">
        <v>194</v>
      </c>
      <c r="D192" s="138">
        <f t="shared" ref="D192:F192" si="38">D191</f>
        <v>51053</v>
      </c>
      <c r="E192" s="138">
        <f t="shared" si="38"/>
        <v>46799</v>
      </c>
      <c r="F192" s="138">
        <f t="shared" si="38"/>
        <v>46799</v>
      </c>
      <c r="G192" s="138">
        <v>42544</v>
      </c>
    </row>
    <row r="193" spans="1:7" ht="26.4">
      <c r="A193" s="11" t="s">
        <v>20</v>
      </c>
      <c r="B193" s="161">
        <v>4</v>
      </c>
      <c r="C193" s="128" t="s">
        <v>71</v>
      </c>
      <c r="D193" s="135">
        <f t="shared" ref="D193:F193" si="39">D188+D174+D192</f>
        <v>93940</v>
      </c>
      <c r="E193" s="135">
        <f t="shared" si="39"/>
        <v>95106</v>
      </c>
      <c r="F193" s="135">
        <f t="shared" si="39"/>
        <v>95106</v>
      </c>
      <c r="G193" s="135">
        <v>105037</v>
      </c>
    </row>
    <row r="194" spans="1:7" ht="15" customHeight="1">
      <c r="A194" s="11" t="s">
        <v>20</v>
      </c>
      <c r="B194" s="120">
        <v>2049</v>
      </c>
      <c r="C194" s="121" t="s">
        <v>5</v>
      </c>
      <c r="D194" s="138">
        <f t="shared" ref="D194:F194" si="40">D193+D165+D145</f>
        <v>4330474</v>
      </c>
      <c r="E194" s="138">
        <f t="shared" si="40"/>
        <v>5371791</v>
      </c>
      <c r="F194" s="138">
        <f t="shared" si="40"/>
        <v>5371791</v>
      </c>
      <c r="G194" s="138">
        <v>5620431</v>
      </c>
    </row>
    <row r="195" spans="1:7">
      <c r="A195" s="11"/>
      <c r="B195" s="16"/>
      <c r="C195" s="13"/>
      <c r="D195" s="107"/>
      <c r="E195" s="107"/>
      <c r="F195" s="107"/>
      <c r="G195" s="89"/>
    </row>
    <row r="196" spans="1:7" ht="13.95" customHeight="1">
      <c r="A196" s="11" t="s">
        <v>22</v>
      </c>
      <c r="B196" s="16">
        <v>2052</v>
      </c>
      <c r="C196" s="13" t="s">
        <v>7</v>
      </c>
      <c r="D196" s="89"/>
      <c r="E196" s="89"/>
      <c r="F196" s="89"/>
      <c r="G196" s="89"/>
    </row>
    <row r="197" spans="1:7" ht="13.95" customHeight="1">
      <c r="B197" s="168">
        <v>0.09</v>
      </c>
      <c r="C197" s="13" t="s">
        <v>80</v>
      </c>
      <c r="D197" s="89"/>
      <c r="E197" s="89"/>
      <c r="F197" s="89"/>
      <c r="G197" s="89"/>
    </row>
    <row r="198" spans="1:7" ht="13.95" customHeight="1">
      <c r="A198" s="11"/>
      <c r="B198" s="32">
        <v>10</v>
      </c>
      <c r="C198" s="41" t="s">
        <v>81</v>
      </c>
      <c r="D198" s="104"/>
      <c r="E198" s="104"/>
      <c r="F198" s="104"/>
      <c r="G198" s="104"/>
    </row>
    <row r="199" spans="1:7" ht="13.95" customHeight="1">
      <c r="A199" s="11"/>
      <c r="B199" s="21" t="s">
        <v>82</v>
      </c>
      <c r="C199" s="94" t="s">
        <v>25</v>
      </c>
      <c r="D199" s="95">
        <v>49363</v>
      </c>
      <c r="E199" s="95">
        <v>62666</v>
      </c>
      <c r="F199" s="95">
        <v>62666</v>
      </c>
      <c r="G199" s="95">
        <v>58485</v>
      </c>
    </row>
    <row r="200" spans="1:7" ht="13.95" customHeight="1">
      <c r="A200" s="11"/>
      <c r="B200" s="21" t="s">
        <v>239</v>
      </c>
      <c r="C200" s="94" t="s">
        <v>238</v>
      </c>
      <c r="D200" s="96">
        <v>0</v>
      </c>
      <c r="E200" s="95">
        <v>4319</v>
      </c>
      <c r="F200" s="95">
        <v>4319</v>
      </c>
      <c r="G200" s="95">
        <v>4859</v>
      </c>
    </row>
    <row r="201" spans="1:7" ht="13.95" customHeight="1">
      <c r="A201" s="11"/>
      <c r="B201" s="21" t="s">
        <v>83</v>
      </c>
      <c r="C201" s="94" t="s">
        <v>27</v>
      </c>
      <c r="D201" s="95">
        <v>464</v>
      </c>
      <c r="E201" s="95">
        <v>400</v>
      </c>
      <c r="F201" s="95">
        <v>400</v>
      </c>
      <c r="G201" s="95">
        <v>440</v>
      </c>
    </row>
    <row r="202" spans="1:7" ht="13.95" customHeight="1">
      <c r="A202" s="11"/>
      <c r="B202" s="21" t="s">
        <v>84</v>
      </c>
      <c r="C202" s="94" t="s">
        <v>29</v>
      </c>
      <c r="D202" s="95">
        <v>12679</v>
      </c>
      <c r="E202" s="95">
        <v>5843</v>
      </c>
      <c r="F202" s="95">
        <v>5843</v>
      </c>
      <c r="G202" s="95">
        <v>6427</v>
      </c>
    </row>
    <row r="203" spans="1:7" ht="26.4">
      <c r="A203" s="11"/>
      <c r="B203" s="21" t="s">
        <v>223</v>
      </c>
      <c r="C203" s="94" t="s">
        <v>225</v>
      </c>
      <c r="D203" s="96">
        <v>0</v>
      </c>
      <c r="E203" s="95">
        <v>158265</v>
      </c>
      <c r="F203" s="95">
        <v>158265</v>
      </c>
      <c r="G203" s="96">
        <v>0</v>
      </c>
    </row>
    <row r="204" spans="1:7" ht="13.95" customHeight="1">
      <c r="A204" s="11"/>
      <c r="B204" s="21" t="s">
        <v>123</v>
      </c>
      <c r="C204" s="94" t="s">
        <v>31</v>
      </c>
      <c r="D204" s="97">
        <v>22392</v>
      </c>
      <c r="E204" s="97">
        <v>8000</v>
      </c>
      <c r="F204" s="97">
        <v>8000</v>
      </c>
      <c r="G204" s="97">
        <v>427694</v>
      </c>
    </row>
    <row r="205" spans="1:7" ht="13.95" customHeight="1">
      <c r="A205" s="11" t="s">
        <v>20</v>
      </c>
      <c r="B205" s="32">
        <v>10</v>
      </c>
      <c r="C205" s="41" t="s">
        <v>81</v>
      </c>
      <c r="D205" s="99">
        <f t="shared" ref="D205:F205" si="41">SUM(D199:D204)</f>
        <v>84898</v>
      </c>
      <c r="E205" s="99">
        <f t="shared" si="41"/>
        <v>239493</v>
      </c>
      <c r="F205" s="99">
        <f t="shared" si="41"/>
        <v>239493</v>
      </c>
      <c r="G205" s="99">
        <v>497905</v>
      </c>
    </row>
    <row r="206" spans="1:7" ht="13.95" customHeight="1">
      <c r="A206" s="11" t="s">
        <v>20</v>
      </c>
      <c r="B206" s="168">
        <v>0.09</v>
      </c>
      <c r="C206" s="13" t="s">
        <v>80</v>
      </c>
      <c r="D206" s="20">
        <f t="shared" ref="D206:F207" si="42">D205</f>
        <v>84898</v>
      </c>
      <c r="E206" s="20">
        <f t="shared" si="42"/>
        <v>239493</v>
      </c>
      <c r="F206" s="20">
        <f t="shared" si="42"/>
        <v>239493</v>
      </c>
      <c r="G206" s="20">
        <v>497905</v>
      </c>
    </row>
    <row r="207" spans="1:7" ht="13.95" customHeight="1">
      <c r="A207" s="11" t="s">
        <v>20</v>
      </c>
      <c r="B207" s="16">
        <v>2052</v>
      </c>
      <c r="C207" s="13" t="s">
        <v>7</v>
      </c>
      <c r="D207" s="99">
        <f t="shared" si="42"/>
        <v>84898</v>
      </c>
      <c r="E207" s="99">
        <f t="shared" si="42"/>
        <v>239493</v>
      </c>
      <c r="F207" s="99">
        <f t="shared" si="42"/>
        <v>239493</v>
      </c>
      <c r="G207" s="99">
        <v>497905</v>
      </c>
    </row>
    <row r="208" spans="1:7">
      <c r="A208" s="11"/>
      <c r="B208" s="16"/>
      <c r="C208" s="13"/>
      <c r="D208" s="107"/>
      <c r="E208" s="107"/>
      <c r="F208" s="107"/>
      <c r="G208" s="107"/>
    </row>
    <row r="209" spans="1:7" ht="13.95" customHeight="1">
      <c r="A209" s="11" t="s">
        <v>22</v>
      </c>
      <c r="B209" s="16">
        <v>2054</v>
      </c>
      <c r="C209" s="13" t="s">
        <v>8</v>
      </c>
      <c r="D209" s="14"/>
      <c r="E209" s="14"/>
      <c r="F209" s="14"/>
      <c r="G209" s="14"/>
    </row>
    <row r="210" spans="1:7" ht="13.95" customHeight="1">
      <c r="B210" s="168">
        <v>9.5000000000000001E-2</v>
      </c>
      <c r="C210" s="13" t="s">
        <v>198</v>
      </c>
      <c r="D210" s="14"/>
      <c r="E210" s="14"/>
      <c r="F210" s="14"/>
      <c r="G210" s="14"/>
    </row>
    <row r="211" spans="1:7" ht="13.95" customHeight="1">
      <c r="B211" s="32">
        <v>10</v>
      </c>
      <c r="C211" s="41" t="s">
        <v>81</v>
      </c>
      <c r="D211" s="14"/>
      <c r="E211" s="14"/>
      <c r="F211" s="14"/>
      <c r="G211" s="14"/>
    </row>
    <row r="212" spans="1:7" ht="13.95" customHeight="1">
      <c r="A212" s="11"/>
      <c r="B212" s="32">
        <v>58</v>
      </c>
      <c r="C212" s="41" t="s">
        <v>85</v>
      </c>
      <c r="D212" s="104"/>
      <c r="E212" s="104"/>
      <c r="F212" s="104"/>
      <c r="G212" s="104"/>
    </row>
    <row r="213" spans="1:7" ht="13.95" customHeight="1">
      <c r="A213" s="11"/>
      <c r="B213" s="21" t="s">
        <v>86</v>
      </c>
      <c r="C213" s="41" t="s">
        <v>25</v>
      </c>
      <c r="D213" s="111">
        <v>11584</v>
      </c>
      <c r="E213" s="111">
        <v>10607</v>
      </c>
      <c r="F213" s="111">
        <v>10607</v>
      </c>
      <c r="G213" s="111">
        <v>10493</v>
      </c>
    </row>
    <row r="214" spans="1:7" ht="13.95" customHeight="1">
      <c r="A214" s="11"/>
      <c r="B214" s="21" t="s">
        <v>87</v>
      </c>
      <c r="C214" s="41" t="s">
        <v>27</v>
      </c>
      <c r="D214" s="96">
        <v>0</v>
      </c>
      <c r="E214" s="111">
        <v>50</v>
      </c>
      <c r="F214" s="111">
        <v>50</v>
      </c>
      <c r="G214" s="111">
        <v>55</v>
      </c>
    </row>
    <row r="215" spans="1:7" ht="13.95" customHeight="1">
      <c r="A215" s="11"/>
      <c r="B215" s="21" t="s">
        <v>88</v>
      </c>
      <c r="C215" s="41" t="s">
        <v>29</v>
      </c>
      <c r="D215" s="111">
        <v>590</v>
      </c>
      <c r="E215" s="111">
        <v>600</v>
      </c>
      <c r="F215" s="111">
        <v>600</v>
      </c>
      <c r="G215" s="111">
        <v>660</v>
      </c>
    </row>
    <row r="216" spans="1:7" ht="13.95" customHeight="1">
      <c r="A216" s="11" t="s">
        <v>20</v>
      </c>
      <c r="B216" s="32">
        <v>58</v>
      </c>
      <c r="C216" s="41" t="s">
        <v>85</v>
      </c>
      <c r="D216" s="20">
        <f t="shared" ref="D216:F216" si="43">SUM(D213:D215)</f>
        <v>12174</v>
      </c>
      <c r="E216" s="20">
        <f t="shared" si="43"/>
        <v>11257</v>
      </c>
      <c r="F216" s="20">
        <f t="shared" si="43"/>
        <v>11257</v>
      </c>
      <c r="G216" s="20">
        <v>11208</v>
      </c>
    </row>
    <row r="217" spans="1:7">
      <c r="A217" s="11"/>
      <c r="B217" s="32"/>
      <c r="C217" s="41"/>
      <c r="D217" s="169"/>
      <c r="E217" s="169"/>
      <c r="F217" s="169"/>
      <c r="G217" s="169"/>
    </row>
    <row r="218" spans="1:7">
      <c r="A218" s="11"/>
      <c r="B218" s="32">
        <v>59</v>
      </c>
      <c r="C218" s="41" t="s">
        <v>89</v>
      </c>
      <c r="D218" s="104"/>
      <c r="E218" s="104"/>
      <c r="F218" s="104"/>
      <c r="G218" s="104"/>
    </row>
    <row r="219" spans="1:7" ht="13.2" customHeight="1">
      <c r="A219" s="11"/>
      <c r="B219" s="21" t="s">
        <v>90</v>
      </c>
      <c r="C219" s="41" t="s">
        <v>25</v>
      </c>
      <c r="D219" s="111">
        <v>12853</v>
      </c>
      <c r="E219" s="111">
        <v>15482</v>
      </c>
      <c r="F219" s="111">
        <v>15482</v>
      </c>
      <c r="G219" s="111">
        <v>13839</v>
      </c>
    </row>
    <row r="220" spans="1:7" ht="13.2" customHeight="1">
      <c r="A220" s="100"/>
      <c r="B220" s="170" t="s">
        <v>240</v>
      </c>
      <c r="C220" s="171" t="s">
        <v>238</v>
      </c>
      <c r="D220" s="98">
        <v>0</v>
      </c>
      <c r="E220" s="99">
        <v>295</v>
      </c>
      <c r="F220" s="99">
        <v>295</v>
      </c>
      <c r="G220" s="99">
        <v>483</v>
      </c>
    </row>
    <row r="221" spans="1:7">
      <c r="A221" s="11"/>
      <c r="B221" s="21" t="s">
        <v>91</v>
      </c>
      <c r="C221" s="41" t="s">
        <v>27</v>
      </c>
      <c r="D221" s="111">
        <v>348</v>
      </c>
      <c r="E221" s="111">
        <v>300</v>
      </c>
      <c r="F221" s="111">
        <v>300</v>
      </c>
      <c r="G221" s="111">
        <v>330</v>
      </c>
    </row>
    <row r="222" spans="1:7">
      <c r="A222" s="11"/>
      <c r="B222" s="21" t="s">
        <v>92</v>
      </c>
      <c r="C222" s="41" t="s">
        <v>29</v>
      </c>
      <c r="D222" s="111">
        <v>2483</v>
      </c>
      <c r="E222" s="111">
        <v>293</v>
      </c>
      <c r="F222" s="111">
        <v>293</v>
      </c>
      <c r="G222" s="111">
        <v>322</v>
      </c>
    </row>
    <row r="223" spans="1:7">
      <c r="A223" s="11" t="s">
        <v>20</v>
      </c>
      <c r="B223" s="32">
        <v>59</v>
      </c>
      <c r="C223" s="41" t="s">
        <v>89</v>
      </c>
      <c r="D223" s="20">
        <f t="shared" ref="D223:F223" si="44">SUM(D219:D222)</f>
        <v>15684</v>
      </c>
      <c r="E223" s="20">
        <f t="shared" si="44"/>
        <v>16370</v>
      </c>
      <c r="F223" s="20">
        <f t="shared" si="44"/>
        <v>16370</v>
      </c>
      <c r="G223" s="20">
        <v>14974</v>
      </c>
    </row>
    <row r="224" spans="1:7">
      <c r="A224" s="11"/>
      <c r="B224" s="32"/>
      <c r="C224" s="41"/>
      <c r="D224" s="107"/>
      <c r="E224" s="107"/>
      <c r="F224" s="107"/>
      <c r="G224" s="89"/>
    </row>
    <row r="225" spans="1:7" ht="26.4">
      <c r="A225" s="11"/>
      <c r="B225" s="32">
        <v>60</v>
      </c>
      <c r="C225" s="41" t="s">
        <v>268</v>
      </c>
      <c r="D225" s="104"/>
      <c r="E225" s="104"/>
      <c r="F225" s="104"/>
      <c r="G225" s="104"/>
    </row>
    <row r="226" spans="1:7" ht="12.75" customHeight="1">
      <c r="A226" s="11"/>
      <c r="B226" s="21" t="s">
        <v>93</v>
      </c>
      <c r="C226" s="41" t="s">
        <v>25</v>
      </c>
      <c r="D226" s="111">
        <v>38310</v>
      </c>
      <c r="E226" s="111">
        <v>39054</v>
      </c>
      <c r="F226" s="111">
        <v>39054</v>
      </c>
      <c r="G226" s="111">
        <v>42246</v>
      </c>
    </row>
    <row r="227" spans="1:7" ht="12.75" customHeight="1">
      <c r="A227" s="11"/>
      <c r="B227" s="21" t="s">
        <v>241</v>
      </c>
      <c r="C227" s="41" t="s">
        <v>238</v>
      </c>
      <c r="D227" s="96">
        <v>0</v>
      </c>
      <c r="E227" s="111">
        <v>982</v>
      </c>
      <c r="F227" s="111">
        <v>982</v>
      </c>
      <c r="G227" s="111">
        <v>1815</v>
      </c>
    </row>
    <row r="228" spans="1:7">
      <c r="A228" s="11"/>
      <c r="B228" s="21" t="s">
        <v>94</v>
      </c>
      <c r="C228" s="41" t="s">
        <v>27</v>
      </c>
      <c r="D228" s="111">
        <v>98</v>
      </c>
      <c r="E228" s="111">
        <v>113</v>
      </c>
      <c r="F228" s="111">
        <v>113</v>
      </c>
      <c r="G228" s="111">
        <v>124</v>
      </c>
    </row>
    <row r="229" spans="1:7" ht="15" customHeight="1">
      <c r="A229" s="11"/>
      <c r="B229" s="21" t="s">
        <v>95</v>
      </c>
      <c r="C229" s="41" t="s">
        <v>29</v>
      </c>
      <c r="D229" s="18">
        <v>9000</v>
      </c>
      <c r="E229" s="18">
        <v>2107</v>
      </c>
      <c r="F229" s="18">
        <v>2107</v>
      </c>
      <c r="G229" s="18">
        <v>2318</v>
      </c>
    </row>
    <row r="230" spans="1:7" ht="26.4">
      <c r="A230" s="22" t="s">
        <v>20</v>
      </c>
      <c r="B230" s="32">
        <v>60</v>
      </c>
      <c r="C230" s="41" t="s">
        <v>268</v>
      </c>
      <c r="D230" s="20">
        <f t="shared" ref="D230:F230" si="45">SUM(D226:D229)</f>
        <v>47408</v>
      </c>
      <c r="E230" s="20">
        <f t="shared" si="45"/>
        <v>42256</v>
      </c>
      <c r="F230" s="20">
        <f t="shared" si="45"/>
        <v>42256</v>
      </c>
      <c r="G230" s="20">
        <v>46503</v>
      </c>
    </row>
    <row r="231" spans="1:7">
      <c r="A231" s="11" t="s">
        <v>20</v>
      </c>
      <c r="B231" s="32">
        <v>10</v>
      </c>
      <c r="C231" s="41" t="s">
        <v>81</v>
      </c>
      <c r="D231" s="99">
        <f t="shared" ref="D231:F231" si="46">D230+D223+D216</f>
        <v>75266</v>
      </c>
      <c r="E231" s="99">
        <f t="shared" si="46"/>
        <v>69883</v>
      </c>
      <c r="F231" s="99">
        <f t="shared" si="46"/>
        <v>69883</v>
      </c>
      <c r="G231" s="99">
        <v>72685</v>
      </c>
    </row>
    <row r="232" spans="1:7">
      <c r="A232" s="11" t="s">
        <v>20</v>
      </c>
      <c r="B232" s="168">
        <v>9.5000000000000001E-2</v>
      </c>
      <c r="C232" s="13" t="s">
        <v>198</v>
      </c>
      <c r="D232" s="99">
        <f t="shared" ref="D232:F232" si="47">D231</f>
        <v>75266</v>
      </c>
      <c r="E232" s="99">
        <f t="shared" si="47"/>
        <v>69883</v>
      </c>
      <c r="F232" s="99">
        <f t="shared" si="47"/>
        <v>69883</v>
      </c>
      <c r="G232" s="99">
        <v>72685</v>
      </c>
    </row>
    <row r="233" spans="1:7">
      <c r="A233" s="11"/>
      <c r="B233" s="172"/>
      <c r="C233" s="13"/>
      <c r="D233" s="89"/>
      <c r="E233" s="89"/>
      <c r="F233" s="89"/>
      <c r="G233" s="89"/>
    </row>
    <row r="234" spans="1:7" ht="14.4" customHeight="1">
      <c r="A234" s="11"/>
      <c r="B234" s="168">
        <v>9.6000000000000002E-2</v>
      </c>
      <c r="C234" s="13" t="s">
        <v>96</v>
      </c>
      <c r="D234" s="104"/>
      <c r="E234" s="104"/>
      <c r="F234" s="104"/>
      <c r="G234" s="104"/>
    </row>
    <row r="235" spans="1:7" ht="14.4" customHeight="1">
      <c r="A235" s="11"/>
      <c r="B235" s="173">
        <v>0.44</v>
      </c>
      <c r="C235" s="41" t="s">
        <v>23</v>
      </c>
      <c r="D235" s="104"/>
      <c r="E235" s="104"/>
      <c r="F235" s="104"/>
      <c r="G235" s="104"/>
    </row>
    <row r="236" spans="1:7" ht="14.4" customHeight="1">
      <c r="A236" s="11"/>
      <c r="B236" s="21" t="s">
        <v>24</v>
      </c>
      <c r="C236" s="41" t="s">
        <v>25</v>
      </c>
      <c r="D236" s="111">
        <v>32142</v>
      </c>
      <c r="E236" s="111">
        <v>34793</v>
      </c>
      <c r="F236" s="111">
        <v>34793</v>
      </c>
      <c r="G236" s="174">
        <v>40163</v>
      </c>
    </row>
    <row r="237" spans="1:7" ht="14.4" customHeight="1">
      <c r="A237" s="11"/>
      <c r="B237" s="21" t="s">
        <v>237</v>
      </c>
      <c r="C237" s="41" t="s">
        <v>238</v>
      </c>
      <c r="D237" s="96">
        <v>0</v>
      </c>
      <c r="E237" s="111">
        <v>1065</v>
      </c>
      <c r="F237" s="111">
        <v>1065</v>
      </c>
      <c r="G237" s="111">
        <v>1063</v>
      </c>
    </row>
    <row r="238" spans="1:7" ht="14.4" customHeight="1">
      <c r="A238" s="11"/>
      <c r="B238" s="21" t="s">
        <v>26</v>
      </c>
      <c r="C238" s="41" t="s">
        <v>27</v>
      </c>
      <c r="D238" s="111">
        <v>108</v>
      </c>
      <c r="E238" s="111">
        <v>108</v>
      </c>
      <c r="F238" s="111">
        <v>108</v>
      </c>
      <c r="G238" s="174">
        <v>119</v>
      </c>
    </row>
    <row r="239" spans="1:7" ht="14.4" customHeight="1">
      <c r="A239" s="11"/>
      <c r="B239" s="21" t="s">
        <v>28</v>
      </c>
      <c r="C239" s="41" t="s">
        <v>29</v>
      </c>
      <c r="D239" s="99">
        <v>5949</v>
      </c>
      <c r="E239" s="99">
        <v>1084</v>
      </c>
      <c r="F239" s="99">
        <v>1084</v>
      </c>
      <c r="G239" s="175">
        <v>1192</v>
      </c>
    </row>
    <row r="240" spans="1:7" ht="14.4" customHeight="1">
      <c r="A240" s="11" t="s">
        <v>20</v>
      </c>
      <c r="B240" s="173">
        <v>0.44</v>
      </c>
      <c r="C240" s="41" t="s">
        <v>23</v>
      </c>
      <c r="D240" s="175">
        <f t="shared" ref="D240:F240" si="48">SUM(D236:D239)</f>
        <v>38199</v>
      </c>
      <c r="E240" s="175">
        <f t="shared" si="48"/>
        <v>37050</v>
      </c>
      <c r="F240" s="175">
        <f t="shared" si="48"/>
        <v>37050</v>
      </c>
      <c r="G240" s="175">
        <v>42537</v>
      </c>
    </row>
    <row r="241" spans="1:7" ht="12" customHeight="1">
      <c r="A241" s="11"/>
      <c r="B241" s="168"/>
      <c r="C241" s="13"/>
      <c r="D241" s="14"/>
      <c r="E241" s="14"/>
      <c r="F241" s="14"/>
      <c r="G241" s="14"/>
    </row>
    <row r="242" spans="1:7" ht="14.85" customHeight="1">
      <c r="A242" s="11"/>
      <c r="B242" s="173">
        <v>0.45</v>
      </c>
      <c r="C242" s="41" t="s">
        <v>100</v>
      </c>
      <c r="D242" s="104"/>
      <c r="E242" s="104"/>
      <c r="F242" s="104"/>
      <c r="G242" s="104"/>
    </row>
    <row r="243" spans="1:7" ht="14.85" customHeight="1">
      <c r="A243" s="11"/>
      <c r="B243" s="21" t="s">
        <v>97</v>
      </c>
      <c r="C243" s="41" t="s">
        <v>25</v>
      </c>
      <c r="D243" s="111">
        <v>28906</v>
      </c>
      <c r="E243" s="111">
        <v>32648</v>
      </c>
      <c r="F243" s="111">
        <v>32648</v>
      </c>
      <c r="G243" s="111">
        <v>30665</v>
      </c>
    </row>
    <row r="244" spans="1:7" ht="14.85" customHeight="1">
      <c r="A244" s="11"/>
      <c r="B244" s="21" t="s">
        <v>243</v>
      </c>
      <c r="C244" s="41" t="s">
        <v>238</v>
      </c>
      <c r="D244" s="96">
        <v>0</v>
      </c>
      <c r="E244" s="111">
        <v>349</v>
      </c>
      <c r="F244" s="111">
        <v>349</v>
      </c>
      <c r="G244" s="111">
        <v>463</v>
      </c>
    </row>
    <row r="245" spans="1:7" ht="14.85" customHeight="1">
      <c r="A245" s="11"/>
      <c r="B245" s="21" t="s">
        <v>98</v>
      </c>
      <c r="C245" s="41" t="s">
        <v>27</v>
      </c>
      <c r="D245" s="111">
        <v>90</v>
      </c>
      <c r="E245" s="111">
        <v>90</v>
      </c>
      <c r="F245" s="111">
        <v>90</v>
      </c>
      <c r="G245" s="111">
        <v>99</v>
      </c>
    </row>
    <row r="246" spans="1:7" ht="14.85" customHeight="1">
      <c r="A246" s="11"/>
      <c r="B246" s="21" t="s">
        <v>99</v>
      </c>
      <c r="C246" s="41" t="s">
        <v>29</v>
      </c>
      <c r="D246" s="99">
        <v>2954</v>
      </c>
      <c r="E246" s="99">
        <v>743</v>
      </c>
      <c r="F246" s="99">
        <v>743</v>
      </c>
      <c r="G246" s="99">
        <v>817</v>
      </c>
    </row>
    <row r="247" spans="1:7" ht="14.85" customHeight="1">
      <c r="A247" s="11" t="s">
        <v>20</v>
      </c>
      <c r="B247" s="173">
        <v>0.45</v>
      </c>
      <c r="C247" s="41" t="s">
        <v>100</v>
      </c>
      <c r="D247" s="99">
        <f t="shared" ref="D247:F247" si="49">SUM(D243:D246)</f>
        <v>31950</v>
      </c>
      <c r="E247" s="99">
        <f t="shared" si="49"/>
        <v>33830</v>
      </c>
      <c r="F247" s="99">
        <f t="shared" si="49"/>
        <v>33830</v>
      </c>
      <c r="G247" s="99">
        <v>32044</v>
      </c>
    </row>
    <row r="248" spans="1:7">
      <c r="A248" s="11"/>
      <c r="B248" s="173"/>
      <c r="C248" s="41"/>
      <c r="D248" s="89"/>
      <c r="E248" s="89"/>
      <c r="F248" s="89"/>
      <c r="G248" s="89"/>
    </row>
    <row r="249" spans="1:7" ht="14.85" customHeight="1">
      <c r="A249" s="11"/>
      <c r="B249" s="173">
        <v>0.46</v>
      </c>
      <c r="C249" s="41" t="s">
        <v>101</v>
      </c>
      <c r="D249" s="67"/>
      <c r="E249" s="14"/>
      <c r="F249" s="14"/>
      <c r="G249" s="14"/>
    </row>
    <row r="250" spans="1:7" ht="14.85" customHeight="1">
      <c r="A250" s="11"/>
      <c r="B250" s="21" t="s">
        <v>102</v>
      </c>
      <c r="C250" s="41" t="s">
        <v>25</v>
      </c>
      <c r="D250" s="18">
        <v>12322</v>
      </c>
      <c r="E250" s="18">
        <v>34744</v>
      </c>
      <c r="F250" s="18">
        <v>34744</v>
      </c>
      <c r="G250" s="18">
        <v>20708</v>
      </c>
    </row>
    <row r="251" spans="1:7" ht="14.85" customHeight="1">
      <c r="A251" s="11"/>
      <c r="B251" s="21" t="s">
        <v>103</v>
      </c>
      <c r="C251" s="41" t="s">
        <v>27</v>
      </c>
      <c r="D251" s="111">
        <v>250</v>
      </c>
      <c r="E251" s="111">
        <v>250</v>
      </c>
      <c r="F251" s="111">
        <v>250</v>
      </c>
      <c r="G251" s="111">
        <v>275</v>
      </c>
    </row>
    <row r="252" spans="1:7" ht="14.85" customHeight="1">
      <c r="A252" s="11"/>
      <c r="B252" s="21" t="s">
        <v>104</v>
      </c>
      <c r="C252" s="41" t="s">
        <v>29</v>
      </c>
      <c r="D252" s="111">
        <v>2410</v>
      </c>
      <c r="E252" s="111">
        <v>1071</v>
      </c>
      <c r="F252" s="111">
        <v>1071</v>
      </c>
      <c r="G252" s="111">
        <v>1178</v>
      </c>
    </row>
    <row r="253" spans="1:7" ht="14.85" customHeight="1">
      <c r="A253" s="11" t="s">
        <v>20</v>
      </c>
      <c r="B253" s="173">
        <v>0.46</v>
      </c>
      <c r="C253" s="41" t="s">
        <v>101</v>
      </c>
      <c r="D253" s="20">
        <f t="shared" ref="D253:F253" si="50">SUM(D250:D252)</f>
        <v>14982</v>
      </c>
      <c r="E253" s="20">
        <f t="shared" si="50"/>
        <v>36065</v>
      </c>
      <c r="F253" s="20">
        <f t="shared" si="50"/>
        <v>36065</v>
      </c>
      <c r="G253" s="20">
        <v>22161</v>
      </c>
    </row>
    <row r="254" spans="1:7" ht="14.85" customHeight="1">
      <c r="A254" s="11"/>
      <c r="B254" s="173"/>
      <c r="C254" s="41"/>
      <c r="D254" s="107"/>
      <c r="E254" s="107"/>
      <c r="F254" s="107"/>
      <c r="G254" s="107"/>
    </row>
    <row r="255" spans="1:7" ht="14.85" customHeight="1">
      <c r="A255" s="11"/>
      <c r="B255" s="173">
        <v>0.47</v>
      </c>
      <c r="C255" s="41" t="s">
        <v>105</v>
      </c>
      <c r="D255" s="104"/>
      <c r="E255" s="104"/>
      <c r="F255" s="104"/>
      <c r="G255" s="104"/>
    </row>
    <row r="256" spans="1:7" ht="14.85" customHeight="1">
      <c r="A256" s="11"/>
      <c r="B256" s="21" t="s">
        <v>106</v>
      </c>
      <c r="C256" s="41" t="s">
        <v>25</v>
      </c>
      <c r="D256" s="111">
        <v>8355</v>
      </c>
      <c r="E256" s="111">
        <v>8976</v>
      </c>
      <c r="F256" s="111">
        <v>8976</v>
      </c>
      <c r="G256" s="111">
        <v>98420</v>
      </c>
    </row>
    <row r="257" spans="1:7" ht="14.85" customHeight="1">
      <c r="A257" s="11"/>
      <c r="B257" s="21" t="s">
        <v>244</v>
      </c>
      <c r="C257" s="41" t="s">
        <v>238</v>
      </c>
      <c r="D257" s="96">
        <v>0</v>
      </c>
      <c r="E257" s="111">
        <v>616</v>
      </c>
      <c r="F257" s="111">
        <v>616</v>
      </c>
      <c r="G257" s="111">
        <v>471</v>
      </c>
    </row>
    <row r="258" spans="1:7" ht="14.85" customHeight="1">
      <c r="A258" s="11"/>
      <c r="B258" s="21" t="s">
        <v>107</v>
      </c>
      <c r="C258" s="41" t="s">
        <v>27</v>
      </c>
      <c r="D258" s="111">
        <v>200</v>
      </c>
      <c r="E258" s="111">
        <v>200</v>
      </c>
      <c r="F258" s="111">
        <v>200</v>
      </c>
      <c r="G258" s="111">
        <v>220</v>
      </c>
    </row>
    <row r="259" spans="1:7" ht="14.85" customHeight="1">
      <c r="A259" s="11"/>
      <c r="B259" s="21" t="s">
        <v>108</v>
      </c>
      <c r="C259" s="41" t="s">
        <v>29</v>
      </c>
      <c r="D259" s="99">
        <v>1500</v>
      </c>
      <c r="E259" s="99">
        <v>869</v>
      </c>
      <c r="F259" s="99">
        <v>869</v>
      </c>
      <c r="G259" s="99">
        <v>956</v>
      </c>
    </row>
    <row r="260" spans="1:7" ht="14.85" customHeight="1">
      <c r="A260" s="11" t="s">
        <v>20</v>
      </c>
      <c r="B260" s="173">
        <v>0.47</v>
      </c>
      <c r="C260" s="41" t="s">
        <v>105</v>
      </c>
      <c r="D260" s="99">
        <f t="shared" ref="D260:F260" si="51">SUM(D256:D259)</f>
        <v>10055</v>
      </c>
      <c r="E260" s="99">
        <f t="shared" si="51"/>
        <v>10661</v>
      </c>
      <c r="F260" s="99">
        <f t="shared" si="51"/>
        <v>10661</v>
      </c>
      <c r="G260" s="99">
        <v>100067</v>
      </c>
    </row>
    <row r="261" spans="1:7">
      <c r="A261" s="11"/>
      <c r="B261" s="173"/>
      <c r="C261" s="41"/>
      <c r="D261" s="107"/>
      <c r="E261" s="107"/>
      <c r="F261" s="107"/>
      <c r="G261" s="89"/>
    </row>
    <row r="262" spans="1:7" ht="14.85" customHeight="1">
      <c r="A262" s="11"/>
      <c r="B262" s="173">
        <v>0.48</v>
      </c>
      <c r="C262" s="41" t="s">
        <v>109</v>
      </c>
      <c r="D262" s="104"/>
      <c r="E262" s="104"/>
      <c r="F262" s="104"/>
      <c r="G262" s="104"/>
    </row>
    <row r="263" spans="1:7" ht="14.85" customHeight="1">
      <c r="A263" s="11"/>
      <c r="B263" s="21" t="s">
        <v>110</v>
      </c>
      <c r="C263" s="41" t="s">
        <v>25</v>
      </c>
      <c r="D263" s="111">
        <v>17223</v>
      </c>
      <c r="E263" s="111">
        <v>21867</v>
      </c>
      <c r="F263" s="111">
        <v>21867</v>
      </c>
      <c r="G263" s="111">
        <v>21161</v>
      </c>
    </row>
    <row r="264" spans="1:7" ht="14.85" customHeight="1">
      <c r="A264" s="11"/>
      <c r="B264" s="21" t="s">
        <v>245</v>
      </c>
      <c r="C264" s="41" t="s">
        <v>238</v>
      </c>
      <c r="D264" s="96">
        <v>0</v>
      </c>
      <c r="E264" s="111">
        <v>686</v>
      </c>
      <c r="F264" s="111">
        <v>686</v>
      </c>
      <c r="G264" s="111">
        <v>1195</v>
      </c>
    </row>
    <row r="265" spans="1:7" ht="14.85" customHeight="1">
      <c r="A265" s="11"/>
      <c r="B265" s="21" t="s">
        <v>111</v>
      </c>
      <c r="C265" s="41" t="s">
        <v>27</v>
      </c>
      <c r="D265" s="18">
        <v>200</v>
      </c>
      <c r="E265" s="18">
        <v>200</v>
      </c>
      <c r="F265" s="18">
        <v>200</v>
      </c>
      <c r="G265" s="18">
        <v>220</v>
      </c>
    </row>
    <row r="266" spans="1:7" ht="14.85" customHeight="1">
      <c r="B266" s="113" t="s">
        <v>112</v>
      </c>
      <c r="C266" s="15" t="s">
        <v>29</v>
      </c>
      <c r="D266" s="18">
        <v>2900</v>
      </c>
      <c r="E266" s="18">
        <v>1145</v>
      </c>
      <c r="F266" s="18">
        <v>1145</v>
      </c>
      <c r="G266" s="18">
        <v>1260</v>
      </c>
    </row>
    <row r="267" spans="1:7" ht="14.85" customHeight="1">
      <c r="A267" s="11" t="s">
        <v>20</v>
      </c>
      <c r="B267" s="173">
        <v>0.48</v>
      </c>
      <c r="C267" s="41" t="s">
        <v>109</v>
      </c>
      <c r="D267" s="20">
        <f t="shared" ref="D267:F267" si="52">SUM(D263:D266)</f>
        <v>20323</v>
      </c>
      <c r="E267" s="20">
        <f t="shared" si="52"/>
        <v>23898</v>
      </c>
      <c r="F267" s="20">
        <f t="shared" si="52"/>
        <v>23898</v>
      </c>
      <c r="G267" s="20">
        <v>23836</v>
      </c>
    </row>
    <row r="268" spans="1:7" ht="14.85" customHeight="1">
      <c r="A268" s="100" t="s">
        <v>20</v>
      </c>
      <c r="B268" s="176">
        <v>9.6000000000000002E-2</v>
      </c>
      <c r="C268" s="102" t="s">
        <v>96</v>
      </c>
      <c r="D268" s="99">
        <f t="shared" ref="D268:F268" si="53">D267+D260+D253+D247+D240</f>
        <v>115509</v>
      </c>
      <c r="E268" s="99">
        <f t="shared" si="53"/>
        <v>141504</v>
      </c>
      <c r="F268" s="99">
        <f t="shared" si="53"/>
        <v>141504</v>
      </c>
      <c r="G268" s="99">
        <v>220645</v>
      </c>
    </row>
    <row r="269" spans="1:7" ht="8.4" customHeight="1">
      <c r="A269" s="11"/>
      <c r="B269" s="168"/>
      <c r="C269" s="13"/>
      <c r="D269" s="107"/>
      <c r="E269" s="107"/>
      <c r="F269" s="107"/>
      <c r="G269" s="107"/>
    </row>
    <row r="270" spans="1:7" ht="14.85" customHeight="1">
      <c r="A270" s="11"/>
      <c r="B270" s="168">
        <v>9.8000000000000004E-2</v>
      </c>
      <c r="C270" s="13" t="s">
        <v>218</v>
      </c>
      <c r="D270" s="107"/>
      <c r="E270" s="107"/>
      <c r="F270" s="107"/>
      <c r="G270" s="107"/>
    </row>
    <row r="271" spans="1:7" ht="14.85" customHeight="1">
      <c r="A271" s="11"/>
      <c r="B271" s="173">
        <v>0.44</v>
      </c>
      <c r="C271" s="41" t="s">
        <v>23</v>
      </c>
      <c r="D271" s="107"/>
      <c r="E271" s="107"/>
      <c r="F271" s="107"/>
      <c r="G271" s="107"/>
    </row>
    <row r="272" spans="1:7" ht="14.85" customHeight="1">
      <c r="A272" s="11"/>
      <c r="B272" s="21" t="s">
        <v>24</v>
      </c>
      <c r="C272" s="41" t="s">
        <v>25</v>
      </c>
      <c r="D272" s="111">
        <v>10506</v>
      </c>
      <c r="E272" s="111">
        <v>14904</v>
      </c>
      <c r="F272" s="111">
        <v>14904</v>
      </c>
      <c r="G272" s="111">
        <v>11988</v>
      </c>
    </row>
    <row r="273" spans="1:7" ht="14.85" customHeight="1">
      <c r="A273" s="11"/>
      <c r="B273" s="21" t="s">
        <v>26</v>
      </c>
      <c r="C273" s="41" t="s">
        <v>27</v>
      </c>
      <c r="D273" s="111">
        <v>807</v>
      </c>
      <c r="E273" s="111">
        <v>900</v>
      </c>
      <c r="F273" s="111">
        <v>900</v>
      </c>
      <c r="G273" s="111">
        <v>990</v>
      </c>
    </row>
    <row r="274" spans="1:7" ht="14.85" customHeight="1">
      <c r="A274" s="11"/>
      <c r="B274" s="21" t="s">
        <v>28</v>
      </c>
      <c r="C274" s="41" t="s">
        <v>29</v>
      </c>
      <c r="D274" s="18">
        <v>276</v>
      </c>
      <c r="E274" s="18">
        <v>300</v>
      </c>
      <c r="F274" s="18">
        <v>300</v>
      </c>
      <c r="G274" s="18">
        <v>330</v>
      </c>
    </row>
    <row r="275" spans="1:7" ht="14.85" customHeight="1">
      <c r="A275" s="11" t="s">
        <v>20</v>
      </c>
      <c r="B275" s="168">
        <v>9.8000000000000004E-2</v>
      </c>
      <c r="C275" s="13" t="s">
        <v>218</v>
      </c>
      <c r="D275" s="20">
        <f t="shared" ref="D275:F275" si="54">SUM(D272:D274)</f>
        <v>11589</v>
      </c>
      <c r="E275" s="20">
        <f t="shared" si="54"/>
        <v>16104</v>
      </c>
      <c r="F275" s="20">
        <f t="shared" si="54"/>
        <v>16104</v>
      </c>
      <c r="G275" s="20">
        <v>13308</v>
      </c>
    </row>
    <row r="276" spans="1:7" ht="9" customHeight="1">
      <c r="A276" s="11"/>
      <c r="B276" s="168"/>
      <c r="C276" s="13"/>
      <c r="D276" s="107"/>
      <c r="E276" s="107"/>
      <c r="F276" s="107"/>
      <c r="G276" s="107"/>
    </row>
    <row r="277" spans="1:7" ht="13.35" customHeight="1">
      <c r="A277" s="11"/>
      <c r="B277" s="12">
        <v>0.8</v>
      </c>
      <c r="C277" s="13" t="s">
        <v>125</v>
      </c>
      <c r="D277" s="107"/>
      <c r="E277" s="107"/>
      <c r="F277" s="107"/>
      <c r="G277" s="107"/>
    </row>
    <row r="278" spans="1:7" ht="13.95" customHeight="1">
      <c r="A278" s="11"/>
      <c r="B278" s="93">
        <v>42</v>
      </c>
      <c r="C278" s="41" t="s">
        <v>201</v>
      </c>
      <c r="D278" s="107"/>
      <c r="E278" s="107"/>
      <c r="F278" s="107"/>
      <c r="G278" s="107"/>
    </row>
    <row r="279" spans="1:7" ht="13.95" customHeight="1">
      <c r="A279" s="11"/>
      <c r="B279" s="177" t="s">
        <v>202</v>
      </c>
      <c r="C279" s="41" t="s">
        <v>31</v>
      </c>
      <c r="D279" s="111">
        <v>4999</v>
      </c>
      <c r="E279" s="111">
        <v>3000</v>
      </c>
      <c r="F279" s="111">
        <v>3000</v>
      </c>
      <c r="G279" s="111">
        <v>3300</v>
      </c>
    </row>
    <row r="280" spans="1:7" ht="13.95" customHeight="1">
      <c r="A280" s="11" t="s">
        <v>20</v>
      </c>
      <c r="B280" s="93">
        <v>42</v>
      </c>
      <c r="C280" s="41" t="s">
        <v>201</v>
      </c>
      <c r="D280" s="20">
        <f t="shared" ref="D280:F280" si="55">D279</f>
        <v>4999</v>
      </c>
      <c r="E280" s="20">
        <f t="shared" si="55"/>
        <v>3000</v>
      </c>
      <c r="F280" s="20">
        <f t="shared" si="55"/>
        <v>3000</v>
      </c>
      <c r="G280" s="20">
        <v>3300</v>
      </c>
    </row>
    <row r="281" spans="1:7" ht="11.4" customHeight="1">
      <c r="A281" s="11"/>
      <c r="B281" s="93"/>
      <c r="C281" s="41"/>
      <c r="D281" s="107"/>
      <c r="E281" s="107"/>
      <c r="F281" s="107"/>
      <c r="G281" s="107"/>
    </row>
    <row r="282" spans="1:7" ht="26.4">
      <c r="A282" s="178"/>
      <c r="B282" s="179">
        <v>43</v>
      </c>
      <c r="C282" s="180" t="s">
        <v>232</v>
      </c>
      <c r="D282" s="107"/>
      <c r="E282" s="107"/>
      <c r="F282" s="107"/>
      <c r="G282" s="107"/>
    </row>
    <row r="283" spans="1:7" ht="26.4">
      <c r="A283" s="181"/>
      <c r="B283" s="182" t="s">
        <v>233</v>
      </c>
      <c r="C283" s="183" t="s">
        <v>234</v>
      </c>
      <c r="D283" s="97">
        <v>3392</v>
      </c>
      <c r="E283" s="97">
        <v>1</v>
      </c>
      <c r="F283" s="97">
        <v>1</v>
      </c>
      <c r="G283" s="97">
        <v>6040</v>
      </c>
    </row>
    <row r="284" spans="1:7" ht="26.4">
      <c r="A284" s="181" t="s">
        <v>20</v>
      </c>
      <c r="B284" s="179">
        <v>43</v>
      </c>
      <c r="C284" s="180" t="s">
        <v>232</v>
      </c>
      <c r="D284" s="99">
        <f t="shared" ref="D284:F284" si="56">D283</f>
        <v>3392</v>
      </c>
      <c r="E284" s="99">
        <f t="shared" si="56"/>
        <v>1</v>
      </c>
      <c r="F284" s="99">
        <f t="shared" si="56"/>
        <v>1</v>
      </c>
      <c r="G284" s="99">
        <v>6040</v>
      </c>
    </row>
    <row r="285" spans="1:7" ht="15" customHeight="1">
      <c r="A285" s="11" t="s">
        <v>20</v>
      </c>
      <c r="B285" s="12">
        <v>0.8</v>
      </c>
      <c r="C285" s="13" t="s">
        <v>125</v>
      </c>
      <c r="D285" s="99">
        <f>D280+D284</f>
        <v>8391</v>
      </c>
      <c r="E285" s="99">
        <f t="shared" ref="E285:F285" si="57">E280+E284</f>
        <v>3001</v>
      </c>
      <c r="F285" s="99">
        <f t="shared" si="57"/>
        <v>3001</v>
      </c>
      <c r="G285" s="99">
        <v>9340</v>
      </c>
    </row>
    <row r="286" spans="1:7" ht="15" customHeight="1">
      <c r="A286" s="11" t="s">
        <v>20</v>
      </c>
      <c r="B286" s="16">
        <v>2054</v>
      </c>
      <c r="C286" s="13" t="s">
        <v>8</v>
      </c>
      <c r="D286" s="20">
        <f t="shared" ref="D286:F286" si="58">D268+D232+D285+D275</f>
        <v>210755</v>
      </c>
      <c r="E286" s="20">
        <f t="shared" si="58"/>
        <v>230492</v>
      </c>
      <c r="F286" s="20">
        <f t="shared" si="58"/>
        <v>230492</v>
      </c>
      <c r="G286" s="20">
        <v>315978</v>
      </c>
    </row>
    <row r="287" spans="1:7" ht="13.95" customHeight="1">
      <c r="A287" s="11"/>
      <c r="B287" s="16"/>
      <c r="C287" s="13"/>
      <c r="D287" s="107"/>
      <c r="E287" s="107"/>
      <c r="F287" s="107"/>
      <c r="G287" s="107"/>
    </row>
    <row r="288" spans="1:7" ht="14.4" customHeight="1">
      <c r="A288" s="11" t="s">
        <v>22</v>
      </c>
      <c r="B288" s="16">
        <v>2071</v>
      </c>
      <c r="C288" s="13" t="s">
        <v>10</v>
      </c>
      <c r="D288" s="14"/>
      <c r="E288" s="14"/>
      <c r="F288" s="14"/>
      <c r="G288" s="14"/>
    </row>
    <row r="289" spans="1:7" ht="14.4" customHeight="1">
      <c r="B289" s="106">
        <v>1</v>
      </c>
      <c r="C289" s="15" t="s">
        <v>121</v>
      </c>
      <c r="D289" s="14"/>
      <c r="E289" s="14"/>
      <c r="F289" s="14"/>
      <c r="G289" s="14"/>
    </row>
    <row r="290" spans="1:7" ht="26.4">
      <c r="B290" s="184">
        <v>1.101</v>
      </c>
      <c r="C290" s="109" t="s">
        <v>211</v>
      </c>
      <c r="D290" s="14"/>
      <c r="E290" s="14"/>
      <c r="F290" s="14"/>
      <c r="G290" s="14"/>
    </row>
    <row r="291" spans="1:7" ht="14.4" customHeight="1">
      <c r="A291" s="11"/>
      <c r="B291" s="21" t="s">
        <v>42</v>
      </c>
      <c r="C291" s="41" t="s">
        <v>212</v>
      </c>
      <c r="D291" s="99">
        <v>3471554</v>
      </c>
      <c r="E291" s="99">
        <v>4436000</v>
      </c>
      <c r="F291" s="99">
        <f>4436000-301842-598158</f>
        <v>3536000</v>
      </c>
      <c r="G291" s="99">
        <v>4420000</v>
      </c>
    </row>
    <row r="292" spans="1:7" ht="26.4">
      <c r="A292" s="11" t="s">
        <v>20</v>
      </c>
      <c r="B292" s="184">
        <v>1.101</v>
      </c>
      <c r="C292" s="109" t="s">
        <v>211</v>
      </c>
      <c r="D292" s="99">
        <f t="shared" ref="D292:F292" si="59">D291</f>
        <v>3471554</v>
      </c>
      <c r="E292" s="99">
        <f t="shared" si="59"/>
        <v>4436000</v>
      </c>
      <c r="F292" s="99">
        <f t="shared" si="59"/>
        <v>3536000</v>
      </c>
      <c r="G292" s="99">
        <v>4420000</v>
      </c>
    </row>
    <row r="293" spans="1:7" ht="10.199999999999999" customHeight="1">
      <c r="A293" s="11"/>
      <c r="B293" s="21"/>
      <c r="C293" s="41"/>
      <c r="D293" s="89"/>
      <c r="E293" s="89"/>
      <c r="F293" s="89"/>
      <c r="G293" s="89"/>
    </row>
    <row r="294" spans="1:7" ht="14.4" customHeight="1">
      <c r="A294" s="11"/>
      <c r="B294" s="185">
        <v>1.1020000000000001</v>
      </c>
      <c r="C294" s="13" t="s">
        <v>265</v>
      </c>
      <c r="D294" s="89"/>
      <c r="E294" s="89"/>
      <c r="F294" s="89"/>
      <c r="G294" s="89"/>
    </row>
    <row r="295" spans="1:7" ht="14.4" customHeight="1">
      <c r="A295" s="11"/>
      <c r="B295" s="21" t="s">
        <v>113</v>
      </c>
      <c r="C295" s="41" t="s">
        <v>114</v>
      </c>
      <c r="D295" s="99">
        <v>790299</v>
      </c>
      <c r="E295" s="99">
        <v>3210000</v>
      </c>
      <c r="F295" s="99">
        <f>3210000-1100000</f>
        <v>2110000</v>
      </c>
      <c r="G295" s="99">
        <v>1020000</v>
      </c>
    </row>
    <row r="296" spans="1:7" ht="14.4" customHeight="1">
      <c r="A296" s="11" t="s">
        <v>20</v>
      </c>
      <c r="B296" s="185">
        <v>1.1020000000000001</v>
      </c>
      <c r="C296" s="13" t="s">
        <v>265</v>
      </c>
      <c r="D296" s="99">
        <f t="shared" ref="D296:F296" si="60">D295</f>
        <v>790299</v>
      </c>
      <c r="E296" s="99">
        <f t="shared" si="60"/>
        <v>3210000</v>
      </c>
      <c r="F296" s="99">
        <f t="shared" si="60"/>
        <v>2110000</v>
      </c>
      <c r="G296" s="99">
        <v>1020000</v>
      </c>
    </row>
    <row r="297" spans="1:7" ht="10.199999999999999" customHeight="1">
      <c r="A297" s="11"/>
      <c r="B297" s="185"/>
      <c r="C297" s="13"/>
      <c r="D297" s="90"/>
      <c r="E297" s="90"/>
      <c r="F297" s="90"/>
      <c r="G297" s="89"/>
    </row>
    <row r="298" spans="1:7" ht="14.4" customHeight="1">
      <c r="A298" s="11"/>
      <c r="B298" s="185">
        <v>1.1040000000000001</v>
      </c>
      <c r="C298" s="13" t="s">
        <v>115</v>
      </c>
      <c r="D298" s="90"/>
      <c r="E298" s="89"/>
      <c r="F298" s="89"/>
      <c r="G298" s="89"/>
    </row>
    <row r="299" spans="1:7" ht="14.4" customHeight="1">
      <c r="A299" s="11"/>
      <c r="B299" s="93">
        <v>60</v>
      </c>
      <c r="C299" s="41" t="s">
        <v>116</v>
      </c>
      <c r="D299" s="89"/>
      <c r="E299" s="89"/>
      <c r="F299" s="89"/>
      <c r="G299" s="89"/>
    </row>
    <row r="300" spans="1:7" ht="14.4" customHeight="1">
      <c r="A300" s="11"/>
      <c r="B300" s="21" t="s">
        <v>117</v>
      </c>
      <c r="C300" s="41" t="s">
        <v>114</v>
      </c>
      <c r="D300" s="111">
        <v>920960</v>
      </c>
      <c r="E300" s="111">
        <v>1400000</v>
      </c>
      <c r="F300" s="111">
        <v>1400000</v>
      </c>
      <c r="G300" s="111">
        <v>1170000</v>
      </c>
    </row>
    <row r="301" spans="1:7" ht="14.4" customHeight="1">
      <c r="A301" s="11" t="s">
        <v>20</v>
      </c>
      <c r="B301" s="185">
        <v>1.1040000000000001</v>
      </c>
      <c r="C301" s="13" t="s">
        <v>115</v>
      </c>
      <c r="D301" s="20">
        <f t="shared" ref="D301:F301" si="61">D300</f>
        <v>920960</v>
      </c>
      <c r="E301" s="20">
        <f t="shared" si="61"/>
        <v>1400000</v>
      </c>
      <c r="F301" s="20">
        <f t="shared" si="61"/>
        <v>1400000</v>
      </c>
      <c r="G301" s="20">
        <v>1170000</v>
      </c>
    </row>
    <row r="302" spans="1:7">
      <c r="A302" s="11"/>
      <c r="B302" s="21"/>
      <c r="C302" s="41"/>
      <c r="D302" s="67"/>
      <c r="E302" s="112"/>
      <c r="F302" s="112"/>
      <c r="G302" s="112"/>
    </row>
    <row r="303" spans="1:7" ht="14.4" customHeight="1">
      <c r="A303" s="11"/>
      <c r="B303" s="185">
        <v>1.105</v>
      </c>
      <c r="C303" s="13" t="s">
        <v>118</v>
      </c>
      <c r="D303" s="89"/>
      <c r="E303" s="89"/>
      <c r="F303" s="89"/>
      <c r="G303" s="89"/>
    </row>
    <row r="304" spans="1:7" ht="14.4" customHeight="1">
      <c r="A304" s="11"/>
      <c r="B304" s="21" t="s">
        <v>113</v>
      </c>
      <c r="C304" s="41" t="s">
        <v>114</v>
      </c>
      <c r="D304" s="111">
        <v>1040424</v>
      </c>
      <c r="E304" s="111">
        <v>1000000</v>
      </c>
      <c r="F304" s="111">
        <v>1000000</v>
      </c>
      <c r="G304" s="111">
        <v>1260000</v>
      </c>
    </row>
    <row r="305" spans="1:7" ht="14.4" customHeight="1">
      <c r="A305" s="11" t="s">
        <v>20</v>
      </c>
      <c r="B305" s="185">
        <v>1.105</v>
      </c>
      <c r="C305" s="13" t="s">
        <v>118</v>
      </c>
      <c r="D305" s="20">
        <f t="shared" ref="D305:F305" si="62">D304</f>
        <v>1040424</v>
      </c>
      <c r="E305" s="20">
        <f t="shared" si="62"/>
        <v>1000000</v>
      </c>
      <c r="F305" s="20">
        <f t="shared" si="62"/>
        <v>1000000</v>
      </c>
      <c r="G305" s="20">
        <v>1260000</v>
      </c>
    </row>
    <row r="306" spans="1:7">
      <c r="A306" s="11"/>
      <c r="B306" s="21"/>
      <c r="C306" s="41"/>
      <c r="D306" s="112"/>
      <c r="E306" s="112"/>
      <c r="F306" s="112"/>
      <c r="G306" s="112"/>
    </row>
    <row r="307" spans="1:7" ht="14.4" customHeight="1">
      <c r="A307" s="11"/>
      <c r="B307" s="185">
        <v>1.115</v>
      </c>
      <c r="C307" s="13" t="s">
        <v>119</v>
      </c>
      <c r="D307" s="112"/>
      <c r="E307" s="112"/>
      <c r="F307" s="112"/>
      <c r="G307" s="112"/>
    </row>
    <row r="308" spans="1:7" ht="14.4" customHeight="1">
      <c r="A308" s="11"/>
      <c r="B308" s="21" t="s">
        <v>120</v>
      </c>
      <c r="C308" s="41" t="s">
        <v>183</v>
      </c>
      <c r="D308" s="18">
        <v>623387</v>
      </c>
      <c r="E308" s="18">
        <v>1020000</v>
      </c>
      <c r="F308" s="18">
        <v>1020000</v>
      </c>
      <c r="G308" s="18">
        <v>920000</v>
      </c>
    </row>
    <row r="309" spans="1:7" ht="14.4" customHeight="1">
      <c r="A309" s="11" t="s">
        <v>20</v>
      </c>
      <c r="B309" s="185">
        <v>1.115</v>
      </c>
      <c r="C309" s="13" t="s">
        <v>119</v>
      </c>
      <c r="D309" s="20">
        <f t="shared" ref="D309:F309" si="63">D308</f>
        <v>623387</v>
      </c>
      <c r="E309" s="20">
        <f t="shared" si="63"/>
        <v>1020000</v>
      </c>
      <c r="F309" s="20">
        <f t="shared" si="63"/>
        <v>1020000</v>
      </c>
      <c r="G309" s="20">
        <v>920000</v>
      </c>
    </row>
    <row r="310" spans="1:7" ht="10.8" customHeight="1">
      <c r="B310" s="185"/>
      <c r="C310" s="13"/>
      <c r="D310" s="67"/>
      <c r="E310" s="169"/>
      <c r="F310" s="169"/>
      <c r="G310" s="169"/>
    </row>
    <row r="311" spans="1:7" s="3" customFormat="1" ht="27" customHeight="1">
      <c r="A311" s="11"/>
      <c r="B311" s="185">
        <v>1.117</v>
      </c>
      <c r="C311" s="13" t="s">
        <v>165</v>
      </c>
      <c r="D311" s="89"/>
      <c r="E311" s="89"/>
      <c r="F311" s="89"/>
      <c r="G311" s="89"/>
    </row>
    <row r="312" spans="1:7" ht="26.4">
      <c r="A312" s="11"/>
      <c r="B312" s="21" t="s">
        <v>166</v>
      </c>
      <c r="C312" s="41" t="s">
        <v>246</v>
      </c>
      <c r="D312" s="99">
        <v>494846</v>
      </c>
      <c r="E312" s="99">
        <v>750000</v>
      </c>
      <c r="F312" s="99">
        <v>750000</v>
      </c>
      <c r="G312" s="99">
        <v>750000</v>
      </c>
    </row>
    <row r="313" spans="1:7" ht="28.8" customHeight="1">
      <c r="A313" s="11" t="s">
        <v>20</v>
      </c>
      <c r="B313" s="185">
        <v>1.117</v>
      </c>
      <c r="C313" s="13" t="s">
        <v>165</v>
      </c>
      <c r="D313" s="99">
        <f t="shared" ref="D313:F313" si="64">D312</f>
        <v>494846</v>
      </c>
      <c r="E313" s="99">
        <f t="shared" si="64"/>
        <v>750000</v>
      </c>
      <c r="F313" s="99">
        <f t="shared" si="64"/>
        <v>750000</v>
      </c>
      <c r="G313" s="99">
        <v>750000</v>
      </c>
    </row>
    <row r="314" spans="1:7" ht="15" customHeight="1">
      <c r="A314" s="11" t="s">
        <v>20</v>
      </c>
      <c r="B314" s="103">
        <v>1</v>
      </c>
      <c r="C314" s="41" t="s">
        <v>121</v>
      </c>
      <c r="D314" s="20">
        <f t="shared" ref="D314:F314" si="65">D309+D305+D301+D296+D292+D313</f>
        <v>7341470</v>
      </c>
      <c r="E314" s="20">
        <f t="shared" si="65"/>
        <v>11816000</v>
      </c>
      <c r="F314" s="20">
        <f t="shared" si="65"/>
        <v>9816000</v>
      </c>
      <c r="G314" s="20">
        <v>9540000</v>
      </c>
    </row>
    <row r="315" spans="1:7" ht="15" customHeight="1">
      <c r="A315" s="100" t="s">
        <v>20</v>
      </c>
      <c r="B315" s="101">
        <v>2071</v>
      </c>
      <c r="C315" s="102" t="s">
        <v>10</v>
      </c>
      <c r="D315" s="20">
        <f t="shared" ref="D315:F315" si="66">D314</f>
        <v>7341470</v>
      </c>
      <c r="E315" s="20">
        <f t="shared" si="66"/>
        <v>11816000</v>
      </c>
      <c r="F315" s="20">
        <f t="shared" si="66"/>
        <v>9816000</v>
      </c>
      <c r="G315" s="20">
        <v>9540000</v>
      </c>
    </row>
    <row r="316" spans="1:7" ht="5.4" customHeight="1">
      <c r="A316" s="11"/>
      <c r="B316" s="16"/>
      <c r="C316" s="41"/>
      <c r="D316" s="89"/>
      <c r="E316" s="89"/>
      <c r="F316" s="89"/>
      <c r="G316" s="89"/>
    </row>
    <row r="317" spans="1:7" ht="14.4" customHeight="1">
      <c r="A317" s="11" t="s">
        <v>22</v>
      </c>
      <c r="B317" s="16">
        <v>2075</v>
      </c>
      <c r="C317" s="13" t="s">
        <v>11</v>
      </c>
      <c r="D317" s="14"/>
      <c r="E317" s="14"/>
      <c r="F317" s="14"/>
      <c r="G317" s="14"/>
    </row>
    <row r="318" spans="1:7" ht="14.4" customHeight="1">
      <c r="B318" s="92">
        <v>0.10299999999999999</v>
      </c>
      <c r="C318" s="13" t="s">
        <v>122</v>
      </c>
      <c r="D318" s="14"/>
      <c r="E318" s="14"/>
      <c r="F318" s="14"/>
      <c r="G318" s="14"/>
    </row>
    <row r="319" spans="1:7" ht="14.4" customHeight="1">
      <c r="B319" s="186">
        <v>10</v>
      </c>
      <c r="C319" s="15" t="s">
        <v>81</v>
      </c>
      <c r="D319" s="14"/>
      <c r="E319" s="14"/>
      <c r="F319" s="14"/>
      <c r="G319" s="14"/>
    </row>
    <row r="320" spans="1:7" ht="14.4" customHeight="1">
      <c r="A320" s="11"/>
      <c r="B320" s="21" t="s">
        <v>82</v>
      </c>
      <c r="C320" s="41" t="s">
        <v>25</v>
      </c>
      <c r="D320" s="111">
        <v>17789</v>
      </c>
      <c r="E320" s="111">
        <v>19623</v>
      </c>
      <c r="F320" s="111">
        <v>19623</v>
      </c>
      <c r="G320" s="111">
        <v>20265</v>
      </c>
    </row>
    <row r="321" spans="1:7" ht="14.4" customHeight="1">
      <c r="A321" s="11"/>
      <c r="B321" s="21" t="s">
        <v>239</v>
      </c>
      <c r="C321" s="41" t="s">
        <v>238</v>
      </c>
      <c r="D321" s="96">
        <v>0</v>
      </c>
      <c r="E321" s="111">
        <v>1481</v>
      </c>
      <c r="F321" s="111">
        <v>1481</v>
      </c>
      <c r="G321" s="111">
        <v>1048</v>
      </c>
    </row>
    <row r="322" spans="1:7" ht="14.4" customHeight="1">
      <c r="A322" s="11"/>
      <c r="B322" s="21" t="s">
        <v>83</v>
      </c>
      <c r="C322" s="41" t="s">
        <v>27</v>
      </c>
      <c r="D322" s="111">
        <v>63</v>
      </c>
      <c r="E322" s="111">
        <v>500</v>
      </c>
      <c r="F322" s="111">
        <v>500</v>
      </c>
      <c r="G322" s="111">
        <v>550</v>
      </c>
    </row>
    <row r="323" spans="1:7" ht="14.4" customHeight="1">
      <c r="A323" s="11"/>
      <c r="B323" s="21" t="s">
        <v>84</v>
      </c>
      <c r="C323" s="41" t="s">
        <v>193</v>
      </c>
      <c r="D323" s="111">
        <v>2409</v>
      </c>
      <c r="E323" s="111">
        <v>234</v>
      </c>
      <c r="F323" s="111">
        <v>234</v>
      </c>
      <c r="G323" s="111">
        <v>257</v>
      </c>
    </row>
    <row r="324" spans="1:7" ht="14.4" customHeight="1">
      <c r="A324" s="11" t="s">
        <v>20</v>
      </c>
      <c r="B324" s="32">
        <v>10</v>
      </c>
      <c r="C324" s="41" t="s">
        <v>81</v>
      </c>
      <c r="D324" s="20">
        <f t="shared" ref="D324:F324" si="67">SUM(D320:D323)</f>
        <v>20261</v>
      </c>
      <c r="E324" s="20">
        <f t="shared" si="67"/>
        <v>21838</v>
      </c>
      <c r="F324" s="20">
        <f t="shared" si="67"/>
        <v>21838</v>
      </c>
      <c r="G324" s="20">
        <v>22120</v>
      </c>
    </row>
    <row r="325" spans="1:7" ht="14.4" customHeight="1">
      <c r="A325" s="11" t="s">
        <v>20</v>
      </c>
      <c r="B325" s="92">
        <v>0.10299999999999999</v>
      </c>
      <c r="C325" s="13" t="s">
        <v>122</v>
      </c>
      <c r="D325" s="20">
        <f t="shared" ref="D325:F325" si="68">D324</f>
        <v>20261</v>
      </c>
      <c r="E325" s="20">
        <f t="shared" si="68"/>
        <v>21838</v>
      </c>
      <c r="F325" s="20">
        <f t="shared" si="68"/>
        <v>21838</v>
      </c>
      <c r="G325" s="20">
        <v>22120</v>
      </c>
    </row>
    <row r="326" spans="1:7" ht="6" customHeight="1">
      <c r="A326" s="11"/>
      <c r="B326" s="92"/>
      <c r="C326" s="13"/>
      <c r="D326" s="107"/>
      <c r="E326" s="107"/>
      <c r="F326" s="107"/>
      <c r="G326" s="89"/>
    </row>
    <row r="327" spans="1:7" ht="27" customHeight="1">
      <c r="A327" s="11"/>
      <c r="B327" s="92">
        <v>0.104</v>
      </c>
      <c r="C327" s="13" t="s">
        <v>124</v>
      </c>
      <c r="D327" s="104"/>
      <c r="E327" s="104"/>
      <c r="F327" s="104"/>
      <c r="G327" s="104"/>
    </row>
    <row r="328" spans="1:7" ht="15.6" customHeight="1">
      <c r="A328" s="11"/>
      <c r="B328" s="21" t="s">
        <v>45</v>
      </c>
      <c r="C328" s="187" t="s">
        <v>219</v>
      </c>
      <c r="D328" s="98">
        <v>0</v>
      </c>
      <c r="E328" s="99">
        <v>1</v>
      </c>
      <c r="F328" s="99">
        <v>1</v>
      </c>
      <c r="G328" s="99">
        <v>1</v>
      </c>
    </row>
    <row r="329" spans="1:7" ht="27" customHeight="1">
      <c r="A329" s="11" t="s">
        <v>20</v>
      </c>
      <c r="B329" s="92">
        <v>0.104</v>
      </c>
      <c r="C329" s="13" t="s">
        <v>124</v>
      </c>
      <c r="D329" s="98">
        <f t="shared" ref="D329:F329" si="69">D328</f>
        <v>0</v>
      </c>
      <c r="E329" s="99">
        <f t="shared" si="69"/>
        <v>1</v>
      </c>
      <c r="F329" s="99">
        <f t="shared" si="69"/>
        <v>1</v>
      </c>
      <c r="G329" s="99">
        <v>1</v>
      </c>
    </row>
    <row r="330" spans="1:7">
      <c r="A330" s="11"/>
      <c r="B330" s="32"/>
      <c r="C330" s="13"/>
      <c r="D330" s="112"/>
      <c r="E330" s="112"/>
      <c r="F330" s="112"/>
      <c r="G330" s="112"/>
    </row>
    <row r="331" spans="1:7" ht="26.4">
      <c r="A331" s="11"/>
      <c r="B331" s="92">
        <v>0.79700000000000004</v>
      </c>
      <c r="C331" s="13" t="s">
        <v>158</v>
      </c>
      <c r="D331" s="112"/>
      <c r="E331" s="112"/>
      <c r="F331" s="112"/>
      <c r="G331" s="112"/>
    </row>
    <row r="332" spans="1:7" s="6" customFormat="1" ht="15.15" customHeight="1">
      <c r="A332" s="11"/>
      <c r="B332" s="32">
        <v>60</v>
      </c>
      <c r="C332" s="188" t="s">
        <v>159</v>
      </c>
      <c r="D332" s="112"/>
      <c r="E332" s="112"/>
      <c r="F332" s="112"/>
      <c r="G332" s="112"/>
    </row>
    <row r="333" spans="1:7" s="6" customFormat="1" ht="15.15" customHeight="1">
      <c r="A333" s="11"/>
      <c r="B333" s="131" t="s">
        <v>49</v>
      </c>
      <c r="C333" s="128" t="s">
        <v>160</v>
      </c>
      <c r="D333" s="136">
        <v>20000</v>
      </c>
      <c r="E333" s="136">
        <v>20000</v>
      </c>
      <c r="F333" s="136">
        <v>20000</v>
      </c>
      <c r="G333" s="136">
        <v>20000</v>
      </c>
    </row>
    <row r="334" spans="1:7" s="6" customFormat="1">
      <c r="A334" s="11"/>
      <c r="B334" s="131"/>
      <c r="C334" s="128"/>
      <c r="D334" s="107"/>
      <c r="E334" s="159"/>
      <c r="F334" s="159"/>
      <c r="G334" s="159"/>
    </row>
    <row r="335" spans="1:7" s="6" customFormat="1" ht="15.15" customHeight="1">
      <c r="A335" s="11"/>
      <c r="B335" s="32">
        <v>61</v>
      </c>
      <c r="C335" s="189" t="s">
        <v>248</v>
      </c>
      <c r="D335" s="107"/>
      <c r="E335" s="107"/>
      <c r="F335" s="107"/>
      <c r="G335" s="107"/>
    </row>
    <row r="336" spans="1:7" s="6" customFormat="1" ht="28.05" customHeight="1">
      <c r="A336" s="11"/>
      <c r="B336" s="190" t="s">
        <v>224</v>
      </c>
      <c r="C336" s="189" t="s">
        <v>230</v>
      </c>
      <c r="D336" s="99">
        <v>150000</v>
      </c>
      <c r="E336" s="99">
        <v>150000</v>
      </c>
      <c r="F336" s="99">
        <v>150000</v>
      </c>
      <c r="G336" s="99">
        <v>150000</v>
      </c>
    </row>
    <row r="337" spans="1:7" s="6" customFormat="1" ht="26.4">
      <c r="A337" s="11" t="s">
        <v>20</v>
      </c>
      <c r="B337" s="92">
        <v>0.79700000000000004</v>
      </c>
      <c r="C337" s="13" t="s">
        <v>158</v>
      </c>
      <c r="D337" s="99">
        <f t="shared" ref="D337:F337" si="70">D333+D336</f>
        <v>170000</v>
      </c>
      <c r="E337" s="99">
        <f t="shared" si="70"/>
        <v>170000</v>
      </c>
      <c r="F337" s="99">
        <f t="shared" si="70"/>
        <v>170000</v>
      </c>
      <c r="G337" s="99">
        <v>170000</v>
      </c>
    </row>
    <row r="338" spans="1:7" s="6" customFormat="1">
      <c r="A338" s="11"/>
      <c r="B338" s="92"/>
      <c r="C338" s="13"/>
      <c r="D338" s="89"/>
      <c r="E338" s="89"/>
      <c r="F338" s="89"/>
      <c r="G338" s="89"/>
    </row>
    <row r="339" spans="1:7" s="6" customFormat="1" ht="15.15" customHeight="1">
      <c r="A339" s="11"/>
      <c r="B339" s="12">
        <v>0.8</v>
      </c>
      <c r="C339" s="13" t="s">
        <v>125</v>
      </c>
      <c r="D339" s="14"/>
      <c r="E339" s="14"/>
      <c r="F339" s="14"/>
      <c r="G339" s="14"/>
    </row>
    <row r="340" spans="1:7" s="8" customFormat="1" ht="26.4">
      <c r="A340" s="11"/>
      <c r="B340" s="21" t="s">
        <v>126</v>
      </c>
      <c r="C340" s="15" t="s">
        <v>213</v>
      </c>
      <c r="D340" s="18">
        <v>163044</v>
      </c>
      <c r="E340" s="18">
        <v>422239</v>
      </c>
      <c r="F340" s="18">
        <f>422239-363593</f>
        <v>58646</v>
      </c>
      <c r="G340" s="18">
        <v>1484149</v>
      </c>
    </row>
    <row r="341" spans="1:7" ht="15.15" customHeight="1">
      <c r="A341" s="11" t="s">
        <v>20</v>
      </c>
      <c r="B341" s="12">
        <v>0.8</v>
      </c>
      <c r="C341" s="13" t="s">
        <v>125</v>
      </c>
      <c r="D341" s="20">
        <f t="shared" ref="D341:F341" si="71">SUM(D340:D340)</f>
        <v>163044</v>
      </c>
      <c r="E341" s="20">
        <f t="shared" si="71"/>
        <v>422239</v>
      </c>
      <c r="F341" s="20">
        <f t="shared" si="71"/>
        <v>58646</v>
      </c>
      <c r="G341" s="20">
        <v>1484149</v>
      </c>
    </row>
    <row r="342" spans="1:7" ht="15.15" customHeight="1">
      <c r="A342" s="11" t="s">
        <v>20</v>
      </c>
      <c r="B342" s="16">
        <v>2075</v>
      </c>
      <c r="C342" s="13" t="s">
        <v>11</v>
      </c>
      <c r="D342" s="20">
        <f t="shared" ref="D342:F342" si="72">D341+D329+D325+D337</f>
        <v>353305</v>
      </c>
      <c r="E342" s="20">
        <f t="shared" si="72"/>
        <v>614078</v>
      </c>
      <c r="F342" s="20">
        <f t="shared" si="72"/>
        <v>250485</v>
      </c>
      <c r="G342" s="20">
        <v>1676270</v>
      </c>
    </row>
    <row r="343" spans="1:7">
      <c r="A343" s="11"/>
      <c r="B343" s="16"/>
      <c r="C343" s="41"/>
      <c r="D343" s="89"/>
      <c r="E343" s="89"/>
      <c r="F343" s="89"/>
      <c r="G343" s="89"/>
    </row>
    <row r="344" spans="1:7">
      <c r="A344" s="11" t="s">
        <v>22</v>
      </c>
      <c r="B344" s="16">
        <v>2235</v>
      </c>
      <c r="C344" s="109" t="s">
        <v>12</v>
      </c>
      <c r="D344" s="89"/>
      <c r="E344" s="89"/>
      <c r="F344" s="89"/>
      <c r="G344" s="89"/>
    </row>
    <row r="345" spans="1:7" ht="14.4" customHeight="1">
      <c r="B345" s="32">
        <v>60</v>
      </c>
      <c r="C345" s="15" t="s">
        <v>229</v>
      </c>
      <c r="D345" s="89"/>
      <c r="E345" s="89"/>
      <c r="F345" s="89"/>
      <c r="G345" s="89"/>
    </row>
    <row r="346" spans="1:7" ht="14.4" customHeight="1">
      <c r="B346" s="12">
        <v>60.103999999999999</v>
      </c>
      <c r="C346" s="109" t="s">
        <v>128</v>
      </c>
      <c r="D346" s="89"/>
      <c r="E346" s="89"/>
      <c r="F346" s="89"/>
      <c r="G346" s="89"/>
    </row>
    <row r="347" spans="1:7" ht="14.4" customHeight="1">
      <c r="A347" s="11"/>
      <c r="B347" s="32">
        <v>10</v>
      </c>
      <c r="C347" s="41" t="s">
        <v>81</v>
      </c>
      <c r="D347" s="89"/>
      <c r="E347" s="89"/>
      <c r="F347" s="89"/>
      <c r="G347" s="89"/>
    </row>
    <row r="348" spans="1:7" ht="14.4" customHeight="1">
      <c r="A348" s="11"/>
      <c r="B348" s="21" t="s">
        <v>127</v>
      </c>
      <c r="C348" s="41" t="s">
        <v>128</v>
      </c>
      <c r="D348" s="99">
        <v>3978</v>
      </c>
      <c r="E348" s="99">
        <v>9000</v>
      </c>
      <c r="F348" s="99">
        <v>9000</v>
      </c>
      <c r="G348" s="99">
        <v>9900</v>
      </c>
    </row>
    <row r="349" spans="1:7" ht="14.4" customHeight="1">
      <c r="A349" s="11" t="s">
        <v>20</v>
      </c>
      <c r="B349" s="32">
        <v>10</v>
      </c>
      <c r="C349" s="41" t="s">
        <v>81</v>
      </c>
      <c r="D349" s="99">
        <f t="shared" ref="D349:F350" si="73">D348</f>
        <v>3978</v>
      </c>
      <c r="E349" s="99">
        <f t="shared" si="73"/>
        <v>9000</v>
      </c>
      <c r="F349" s="99">
        <f t="shared" si="73"/>
        <v>9000</v>
      </c>
      <c r="G349" s="99">
        <v>9900</v>
      </c>
    </row>
    <row r="350" spans="1:7" ht="14.4" customHeight="1">
      <c r="A350" s="11" t="s">
        <v>20</v>
      </c>
      <c r="B350" s="12">
        <v>60.103999999999999</v>
      </c>
      <c r="C350" s="13" t="s">
        <v>128</v>
      </c>
      <c r="D350" s="20">
        <f t="shared" si="73"/>
        <v>3978</v>
      </c>
      <c r="E350" s="20">
        <f t="shared" si="73"/>
        <v>9000</v>
      </c>
      <c r="F350" s="20">
        <f t="shared" si="73"/>
        <v>9000</v>
      </c>
      <c r="G350" s="20">
        <v>9900</v>
      </c>
    </row>
    <row r="351" spans="1:7" ht="15" customHeight="1">
      <c r="A351" s="11"/>
      <c r="B351" s="16"/>
      <c r="C351" s="13"/>
      <c r="D351" s="89"/>
      <c r="E351" s="89"/>
      <c r="F351" s="89"/>
      <c r="G351" s="89"/>
    </row>
    <row r="352" spans="1:7" ht="14.4" customHeight="1">
      <c r="A352" s="11"/>
      <c r="B352" s="12">
        <v>60.2</v>
      </c>
      <c r="C352" s="13" t="s">
        <v>129</v>
      </c>
      <c r="D352" s="89"/>
      <c r="E352" s="89"/>
      <c r="F352" s="89"/>
      <c r="G352" s="89"/>
    </row>
    <row r="353" spans="1:7" ht="14.4" customHeight="1">
      <c r="A353" s="11"/>
      <c r="B353" s="32">
        <v>10</v>
      </c>
      <c r="C353" s="41" t="s">
        <v>81</v>
      </c>
      <c r="D353" s="89"/>
      <c r="E353" s="89"/>
      <c r="F353" s="89"/>
      <c r="G353" s="89"/>
    </row>
    <row r="354" spans="1:7" ht="26.4">
      <c r="A354" s="11"/>
      <c r="B354" s="21" t="s">
        <v>130</v>
      </c>
      <c r="C354" s="41" t="s">
        <v>131</v>
      </c>
      <c r="D354" s="98">
        <v>0</v>
      </c>
      <c r="E354" s="99">
        <v>1</v>
      </c>
      <c r="F354" s="99">
        <v>1</v>
      </c>
      <c r="G354" s="99">
        <v>1</v>
      </c>
    </row>
    <row r="355" spans="1:7" ht="14.4" customHeight="1">
      <c r="A355" s="11" t="s">
        <v>20</v>
      </c>
      <c r="B355" s="32">
        <v>10</v>
      </c>
      <c r="C355" s="41" t="s">
        <v>81</v>
      </c>
      <c r="D355" s="98">
        <f t="shared" ref="D355:F355" si="74">SUM(D354:D354)</f>
        <v>0</v>
      </c>
      <c r="E355" s="99">
        <f t="shared" si="74"/>
        <v>1</v>
      </c>
      <c r="F355" s="99">
        <f t="shared" si="74"/>
        <v>1</v>
      </c>
      <c r="G355" s="99">
        <v>1</v>
      </c>
    </row>
    <row r="356" spans="1:7" ht="14.4" customHeight="1">
      <c r="A356" s="11" t="s">
        <v>20</v>
      </c>
      <c r="B356" s="12">
        <v>60.2</v>
      </c>
      <c r="C356" s="13" t="s">
        <v>129</v>
      </c>
      <c r="D356" s="19">
        <f t="shared" ref="D356:F356" si="75">D355</f>
        <v>0</v>
      </c>
      <c r="E356" s="20">
        <f t="shared" si="75"/>
        <v>1</v>
      </c>
      <c r="F356" s="20">
        <f t="shared" si="75"/>
        <v>1</v>
      </c>
      <c r="G356" s="20">
        <v>1</v>
      </c>
    </row>
    <row r="357" spans="1:7" ht="14.4" customHeight="1">
      <c r="A357" s="11" t="s">
        <v>20</v>
      </c>
      <c r="B357" s="32">
        <v>60</v>
      </c>
      <c r="C357" s="41" t="s">
        <v>229</v>
      </c>
      <c r="D357" s="99">
        <f t="shared" ref="D357:F357" si="76">D356+D350</f>
        <v>3978</v>
      </c>
      <c r="E357" s="99">
        <f t="shared" si="76"/>
        <v>9001</v>
      </c>
      <c r="F357" s="99">
        <f t="shared" si="76"/>
        <v>9001</v>
      </c>
      <c r="G357" s="99">
        <v>9901</v>
      </c>
    </row>
    <row r="358" spans="1:7" ht="14.4" customHeight="1">
      <c r="A358" s="100" t="s">
        <v>20</v>
      </c>
      <c r="B358" s="101">
        <v>2235</v>
      </c>
      <c r="C358" s="102" t="s">
        <v>12</v>
      </c>
      <c r="D358" s="99">
        <f t="shared" ref="D358:F358" si="77">D357</f>
        <v>3978</v>
      </c>
      <c r="E358" s="99">
        <f t="shared" si="77"/>
        <v>9001</v>
      </c>
      <c r="F358" s="99">
        <f t="shared" si="77"/>
        <v>9001</v>
      </c>
      <c r="G358" s="99">
        <v>9901</v>
      </c>
    </row>
    <row r="359" spans="1:7" ht="14.4" customHeight="1">
      <c r="A359" s="191" t="s">
        <v>20</v>
      </c>
      <c r="B359" s="192"/>
      <c r="C359" s="193" t="s">
        <v>21</v>
      </c>
      <c r="D359" s="20">
        <f>D358+D342+D315+D286+D207+D62+D48+D194+D103+D89+D95+D83</f>
        <v>12785335</v>
      </c>
      <c r="E359" s="20">
        <f t="shared" ref="E359:F359" si="78">E358+E342+E315+E286+E207+E62+E48+E194+E103+E89+E95+E83</f>
        <v>18867699</v>
      </c>
      <c r="F359" s="20">
        <f t="shared" si="78"/>
        <v>16504106</v>
      </c>
      <c r="G359" s="20">
        <v>18259192</v>
      </c>
    </row>
    <row r="360" spans="1:7" ht="14.4" customHeight="1">
      <c r="A360" s="191" t="s">
        <v>20</v>
      </c>
      <c r="B360" s="194"/>
      <c r="C360" s="195" t="s">
        <v>17</v>
      </c>
      <c r="D360" s="136">
        <f t="shared" ref="D360:F360" si="79">D194+D100+D333</f>
        <v>4470474</v>
      </c>
      <c r="E360" s="136">
        <f t="shared" si="79"/>
        <v>5511791</v>
      </c>
      <c r="F360" s="136">
        <f t="shared" si="79"/>
        <v>5511791</v>
      </c>
      <c r="G360" s="136">
        <v>5760431</v>
      </c>
    </row>
    <row r="361" spans="1:7" s="6" customFormat="1" ht="14.4" customHeight="1">
      <c r="A361" s="191" t="s">
        <v>20</v>
      </c>
      <c r="B361" s="192"/>
      <c r="C361" s="193" t="s">
        <v>18</v>
      </c>
      <c r="D361" s="196">
        <f t="shared" ref="D361:F361" si="80">D359-D360</f>
        <v>8314861</v>
      </c>
      <c r="E361" s="20">
        <f t="shared" si="80"/>
        <v>13355908</v>
      </c>
      <c r="F361" s="196">
        <f t="shared" si="80"/>
        <v>10992315</v>
      </c>
      <c r="G361" s="196">
        <v>12498761</v>
      </c>
    </row>
    <row r="362" spans="1:7" s="6" customFormat="1" ht="9" customHeight="1">
      <c r="A362" s="11"/>
      <c r="B362" s="16"/>
      <c r="C362" s="13"/>
      <c r="D362" s="107"/>
      <c r="E362" s="107"/>
      <c r="F362" s="107"/>
      <c r="G362" s="197"/>
    </row>
    <row r="363" spans="1:7" ht="15" customHeight="1">
      <c r="A363" s="165"/>
      <c r="B363" s="198"/>
      <c r="C363" s="199" t="s">
        <v>132</v>
      </c>
      <c r="D363" s="200"/>
      <c r="E363" s="200"/>
      <c r="F363" s="200"/>
      <c r="G363" s="200"/>
    </row>
    <row r="364" spans="1:7" ht="27.6">
      <c r="A364" s="165" t="s">
        <v>22</v>
      </c>
      <c r="B364" s="201">
        <v>6003</v>
      </c>
      <c r="C364" s="202" t="s">
        <v>226</v>
      </c>
      <c r="D364" s="203"/>
      <c r="E364" s="203"/>
      <c r="F364" s="203"/>
      <c r="G364" s="203"/>
    </row>
    <row r="365" spans="1:7" ht="15" customHeight="1">
      <c r="A365" s="165"/>
      <c r="B365" s="204">
        <v>0.10100000000000001</v>
      </c>
      <c r="C365" s="202" t="s">
        <v>133</v>
      </c>
      <c r="D365" s="203"/>
      <c r="E365" s="203"/>
      <c r="F365" s="203"/>
      <c r="G365" s="203"/>
    </row>
    <row r="366" spans="1:7" ht="15" customHeight="1">
      <c r="A366" s="165"/>
      <c r="B366" s="166">
        <v>60</v>
      </c>
      <c r="C366" s="167" t="s">
        <v>134</v>
      </c>
      <c r="D366" s="205"/>
      <c r="E366" s="205"/>
      <c r="F366" s="205"/>
      <c r="G366" s="205"/>
    </row>
    <row r="367" spans="1:7" ht="15" customHeight="1">
      <c r="A367" s="206"/>
      <c r="B367" s="207" t="s">
        <v>135</v>
      </c>
      <c r="C367" s="208" t="s">
        <v>136</v>
      </c>
      <c r="D367" s="209">
        <v>2930200</v>
      </c>
      <c r="E367" s="209">
        <v>3280100</v>
      </c>
      <c r="F367" s="209">
        <v>3280100</v>
      </c>
      <c r="G367" s="210">
        <v>1</v>
      </c>
    </row>
    <row r="368" spans="1:7" s="7" customFormat="1" ht="15" customHeight="1">
      <c r="A368" s="165" t="s">
        <v>20</v>
      </c>
      <c r="B368" s="166">
        <v>60</v>
      </c>
      <c r="C368" s="167" t="s">
        <v>134</v>
      </c>
      <c r="D368" s="209">
        <f t="shared" ref="D368:F369" si="81">D367</f>
        <v>2930200</v>
      </c>
      <c r="E368" s="209">
        <f t="shared" si="81"/>
        <v>3280100</v>
      </c>
      <c r="F368" s="209">
        <f t="shared" si="81"/>
        <v>3280100</v>
      </c>
      <c r="G368" s="211">
        <v>1</v>
      </c>
    </row>
    <row r="369" spans="1:7" ht="15" customHeight="1">
      <c r="A369" s="165" t="s">
        <v>20</v>
      </c>
      <c r="B369" s="212">
        <v>0.10100000000000001</v>
      </c>
      <c r="C369" s="202" t="s">
        <v>133</v>
      </c>
      <c r="D369" s="213">
        <f t="shared" si="81"/>
        <v>2930200</v>
      </c>
      <c r="E369" s="213">
        <f t="shared" si="81"/>
        <v>3280100</v>
      </c>
      <c r="F369" s="213">
        <f t="shared" si="81"/>
        <v>3280100</v>
      </c>
      <c r="G369" s="214">
        <v>1</v>
      </c>
    </row>
    <row r="370" spans="1:7" ht="15" customHeight="1">
      <c r="A370" s="165"/>
      <c r="B370" s="201"/>
      <c r="C370" s="167"/>
      <c r="D370" s="203"/>
      <c r="E370" s="203"/>
      <c r="F370" s="203"/>
      <c r="G370" s="203"/>
    </row>
    <row r="371" spans="1:7" ht="27.6">
      <c r="A371" s="165"/>
      <c r="B371" s="212">
        <v>0.10299999999999999</v>
      </c>
      <c r="C371" s="202" t="s">
        <v>214</v>
      </c>
      <c r="D371" s="203"/>
      <c r="E371" s="203"/>
      <c r="F371" s="203"/>
      <c r="G371" s="203"/>
    </row>
    <row r="372" spans="1:7" ht="15" customHeight="1">
      <c r="A372" s="165"/>
      <c r="B372" s="166">
        <v>60</v>
      </c>
      <c r="C372" s="150" t="s">
        <v>178</v>
      </c>
      <c r="D372" s="203"/>
      <c r="E372" s="203"/>
      <c r="F372" s="203"/>
      <c r="G372" s="203"/>
    </row>
    <row r="373" spans="1:7" ht="15" customHeight="1">
      <c r="A373" s="206"/>
      <c r="B373" s="215" t="s">
        <v>135</v>
      </c>
      <c r="C373" s="216" t="s">
        <v>137</v>
      </c>
      <c r="D373" s="135">
        <v>101981</v>
      </c>
      <c r="E373" s="135">
        <v>101933</v>
      </c>
      <c r="F373" s="135">
        <v>101933</v>
      </c>
      <c r="G373" s="217">
        <v>101893</v>
      </c>
    </row>
    <row r="374" spans="1:7" s="7" customFormat="1" ht="15" customHeight="1">
      <c r="A374" s="165" t="s">
        <v>20</v>
      </c>
      <c r="B374" s="166">
        <v>60</v>
      </c>
      <c r="C374" s="150" t="s">
        <v>178</v>
      </c>
      <c r="D374" s="135">
        <f t="shared" ref="D374:F375" si="82">D373</f>
        <v>101981</v>
      </c>
      <c r="E374" s="135">
        <f t="shared" si="82"/>
        <v>101933</v>
      </c>
      <c r="F374" s="135">
        <f t="shared" si="82"/>
        <v>101933</v>
      </c>
      <c r="G374" s="218">
        <v>101893</v>
      </c>
    </row>
    <row r="375" spans="1:7" ht="27.6">
      <c r="A375" s="165" t="s">
        <v>20</v>
      </c>
      <c r="B375" s="212">
        <v>0.10299999999999999</v>
      </c>
      <c r="C375" s="202" t="s">
        <v>214</v>
      </c>
      <c r="D375" s="138">
        <f t="shared" si="82"/>
        <v>101981</v>
      </c>
      <c r="E375" s="138">
        <f t="shared" si="82"/>
        <v>101933</v>
      </c>
      <c r="F375" s="138">
        <f t="shared" si="82"/>
        <v>101933</v>
      </c>
      <c r="G375" s="219">
        <v>101893</v>
      </c>
    </row>
    <row r="376" spans="1:7" ht="13.8">
      <c r="A376" s="165"/>
      <c r="B376" s="212"/>
      <c r="C376" s="202"/>
      <c r="D376" s="220"/>
      <c r="E376" s="220"/>
      <c r="F376" s="220"/>
      <c r="G376" s="220"/>
    </row>
    <row r="377" spans="1:7" ht="27.6">
      <c r="A377" s="165"/>
      <c r="B377" s="212">
        <v>0.104</v>
      </c>
      <c r="C377" s="202" t="s">
        <v>261</v>
      </c>
      <c r="D377" s="203"/>
      <c r="E377" s="203"/>
      <c r="F377" s="203"/>
      <c r="G377" s="221"/>
    </row>
    <row r="378" spans="1:7" ht="14.4" customHeight="1">
      <c r="A378" s="165"/>
      <c r="B378" s="166">
        <v>60</v>
      </c>
      <c r="C378" s="146" t="s">
        <v>178</v>
      </c>
      <c r="D378" s="205"/>
      <c r="E378" s="205"/>
      <c r="F378" s="205"/>
      <c r="G378" s="220"/>
    </row>
    <row r="379" spans="1:7" ht="14.4" customHeight="1">
      <c r="A379" s="206"/>
      <c r="B379" s="215" t="s">
        <v>135</v>
      </c>
      <c r="C379" s="216" t="s">
        <v>137</v>
      </c>
      <c r="D379" s="136">
        <v>56</v>
      </c>
      <c r="E379" s="136">
        <v>1</v>
      </c>
      <c r="F379" s="136">
        <v>1</v>
      </c>
      <c r="G379" s="222">
        <v>1</v>
      </c>
    </row>
    <row r="380" spans="1:7" s="7" customFormat="1" ht="14.4" customHeight="1">
      <c r="A380" s="165" t="s">
        <v>20</v>
      </c>
      <c r="B380" s="166">
        <v>60</v>
      </c>
      <c r="C380" s="146" t="s">
        <v>178</v>
      </c>
      <c r="D380" s="138">
        <f t="shared" ref="D380:F381" si="83">D379</f>
        <v>56</v>
      </c>
      <c r="E380" s="138">
        <f t="shared" si="83"/>
        <v>1</v>
      </c>
      <c r="F380" s="138">
        <f t="shared" si="83"/>
        <v>1</v>
      </c>
      <c r="G380" s="219">
        <v>1</v>
      </c>
    </row>
    <row r="381" spans="1:7" ht="27.6">
      <c r="A381" s="165" t="s">
        <v>20</v>
      </c>
      <c r="B381" s="212">
        <v>0.104</v>
      </c>
      <c r="C381" s="202" t="s">
        <v>261</v>
      </c>
      <c r="D381" s="135">
        <f t="shared" si="83"/>
        <v>56</v>
      </c>
      <c r="E381" s="135">
        <f t="shared" si="83"/>
        <v>1</v>
      </c>
      <c r="F381" s="135">
        <f t="shared" si="83"/>
        <v>1</v>
      </c>
      <c r="G381" s="218">
        <v>1</v>
      </c>
    </row>
    <row r="382" spans="1:7">
      <c r="A382" s="165"/>
      <c r="B382" s="145"/>
      <c r="C382" s="146"/>
      <c r="D382" s="220"/>
      <c r="E382" s="220"/>
      <c r="F382" s="220"/>
      <c r="G382" s="220"/>
    </row>
    <row r="383" spans="1:7" ht="13.8">
      <c r="A383" s="165"/>
      <c r="B383" s="212">
        <v>0.105</v>
      </c>
      <c r="C383" s="202" t="s">
        <v>138</v>
      </c>
      <c r="D383" s="220"/>
      <c r="E383" s="220"/>
      <c r="F383" s="220"/>
      <c r="G383" s="220"/>
    </row>
    <row r="384" spans="1:7" ht="26.4">
      <c r="A384" s="165"/>
      <c r="B384" s="223">
        <v>61</v>
      </c>
      <c r="C384" s="146" t="s">
        <v>269</v>
      </c>
      <c r="D384" s="220"/>
      <c r="E384" s="220"/>
      <c r="F384" s="220"/>
      <c r="G384" s="220"/>
    </row>
    <row r="385" spans="1:7" ht="14.4" customHeight="1">
      <c r="A385" s="206"/>
      <c r="B385" s="215" t="s">
        <v>139</v>
      </c>
      <c r="C385" s="216" t="s">
        <v>137</v>
      </c>
      <c r="D385" s="135">
        <v>436752</v>
      </c>
      <c r="E385" s="135">
        <v>456373</v>
      </c>
      <c r="F385" s="135">
        <v>456373</v>
      </c>
      <c r="G385" s="217">
        <v>409309</v>
      </c>
    </row>
    <row r="386" spans="1:7" s="7" customFormat="1" ht="26.4">
      <c r="A386" s="165" t="s">
        <v>20</v>
      </c>
      <c r="B386" s="223">
        <v>61</v>
      </c>
      <c r="C386" s="146" t="s">
        <v>269</v>
      </c>
      <c r="D386" s="135">
        <f t="shared" ref="D386:F387" si="84">D385</f>
        <v>436752</v>
      </c>
      <c r="E386" s="135">
        <f t="shared" si="84"/>
        <v>456373</v>
      </c>
      <c r="F386" s="135">
        <f t="shared" si="84"/>
        <v>456373</v>
      </c>
      <c r="G386" s="218">
        <v>409309</v>
      </c>
    </row>
    <row r="387" spans="1:7" ht="13.8">
      <c r="A387" s="165" t="s">
        <v>20</v>
      </c>
      <c r="B387" s="212">
        <v>0.105</v>
      </c>
      <c r="C387" s="202" t="s">
        <v>138</v>
      </c>
      <c r="D387" s="135">
        <f t="shared" si="84"/>
        <v>436752</v>
      </c>
      <c r="E387" s="135">
        <f t="shared" si="84"/>
        <v>456373</v>
      </c>
      <c r="F387" s="135">
        <f t="shared" si="84"/>
        <v>456373</v>
      </c>
      <c r="G387" s="218">
        <v>409309</v>
      </c>
    </row>
    <row r="388" spans="1:7" ht="6" customHeight="1">
      <c r="A388" s="165"/>
      <c r="B388" s="145"/>
      <c r="C388" s="146"/>
      <c r="D388" s="220"/>
      <c r="E388" s="220"/>
      <c r="F388" s="220"/>
      <c r="G388" s="220"/>
    </row>
    <row r="389" spans="1:7" ht="13.8">
      <c r="A389" s="165"/>
      <c r="B389" s="212">
        <v>0.106</v>
      </c>
      <c r="C389" s="148" t="s">
        <v>161</v>
      </c>
      <c r="D389" s="220"/>
      <c r="E389" s="220"/>
      <c r="F389" s="220"/>
      <c r="G389" s="220"/>
    </row>
    <row r="390" spans="1:7">
      <c r="A390" s="224"/>
      <c r="B390" s="225">
        <v>66</v>
      </c>
      <c r="C390" s="150" t="s">
        <v>190</v>
      </c>
      <c r="D390" s="220"/>
      <c r="E390" s="220"/>
      <c r="F390" s="220"/>
      <c r="G390" s="220"/>
    </row>
    <row r="391" spans="1:7">
      <c r="A391" s="224"/>
      <c r="B391" s="149" t="s">
        <v>162</v>
      </c>
      <c r="C391" s="150" t="s">
        <v>184</v>
      </c>
      <c r="D391" s="137">
        <v>0</v>
      </c>
      <c r="E391" s="136">
        <v>1</v>
      </c>
      <c r="F391" s="136">
        <v>1</v>
      </c>
      <c r="G391" s="226">
        <v>1</v>
      </c>
    </row>
    <row r="392" spans="1:7" ht="13.8">
      <c r="A392" s="224" t="s">
        <v>20</v>
      </c>
      <c r="B392" s="204">
        <v>0.106</v>
      </c>
      <c r="C392" s="227" t="s">
        <v>161</v>
      </c>
      <c r="D392" s="139">
        <f t="shared" ref="D392:F392" si="85">SUM(D391)</f>
        <v>0</v>
      </c>
      <c r="E392" s="138">
        <f t="shared" si="85"/>
        <v>1</v>
      </c>
      <c r="F392" s="138">
        <f t="shared" si="85"/>
        <v>1</v>
      </c>
      <c r="G392" s="219">
        <v>1</v>
      </c>
    </row>
    <row r="393" spans="1:7" ht="12" customHeight="1">
      <c r="A393" s="224"/>
      <c r="B393" s="149"/>
      <c r="C393" s="150"/>
      <c r="D393" s="220"/>
      <c r="E393" s="220"/>
      <c r="F393" s="220"/>
      <c r="G393" s="220"/>
    </row>
    <row r="394" spans="1:7" ht="27.6">
      <c r="A394" s="224"/>
      <c r="B394" s="204">
        <v>0.108</v>
      </c>
      <c r="C394" s="228" t="s">
        <v>186</v>
      </c>
      <c r="D394" s="220"/>
      <c r="E394" s="220"/>
      <c r="F394" s="220"/>
      <c r="G394" s="220"/>
    </row>
    <row r="395" spans="1:7">
      <c r="A395" s="165"/>
      <c r="B395" s="229">
        <v>63</v>
      </c>
      <c r="C395" s="230" t="s">
        <v>187</v>
      </c>
      <c r="D395" s="220"/>
      <c r="E395" s="220"/>
      <c r="F395" s="220"/>
      <c r="G395" s="220"/>
    </row>
    <row r="396" spans="1:7">
      <c r="A396" s="165"/>
      <c r="B396" s="229" t="s">
        <v>141</v>
      </c>
      <c r="C396" s="230" t="s">
        <v>188</v>
      </c>
      <c r="D396" s="135">
        <v>8000</v>
      </c>
      <c r="E396" s="135">
        <v>8000</v>
      </c>
      <c r="F396" s="135">
        <v>8000</v>
      </c>
      <c r="G396" s="231">
        <v>500</v>
      </c>
    </row>
    <row r="397" spans="1:7" ht="27.6">
      <c r="A397" s="165" t="s">
        <v>20</v>
      </c>
      <c r="B397" s="212">
        <v>0.108</v>
      </c>
      <c r="C397" s="228" t="s">
        <v>186</v>
      </c>
      <c r="D397" s="135">
        <f t="shared" ref="D397:F397" si="86">D396</f>
        <v>8000</v>
      </c>
      <c r="E397" s="135">
        <f t="shared" si="86"/>
        <v>8000</v>
      </c>
      <c r="F397" s="135">
        <f t="shared" si="86"/>
        <v>8000</v>
      </c>
      <c r="G397" s="218">
        <v>500</v>
      </c>
    </row>
    <row r="398" spans="1:7" ht="12" customHeight="1">
      <c r="A398" s="224"/>
      <c r="B398" s="149"/>
      <c r="C398" s="150"/>
      <c r="D398" s="220"/>
      <c r="E398" s="220"/>
      <c r="F398" s="220"/>
      <c r="G398" s="220"/>
    </row>
    <row r="399" spans="1:7" ht="14.4" customHeight="1">
      <c r="A399" s="224"/>
      <c r="B399" s="212">
        <v>0.109</v>
      </c>
      <c r="C399" s="202" t="s">
        <v>140</v>
      </c>
      <c r="D399" s="203"/>
      <c r="E399" s="203"/>
      <c r="F399" s="203"/>
      <c r="G399" s="221"/>
    </row>
    <row r="400" spans="1:7" ht="27" customHeight="1">
      <c r="A400" s="165"/>
      <c r="B400" s="232">
        <v>63</v>
      </c>
      <c r="C400" s="167" t="s">
        <v>262</v>
      </c>
      <c r="D400" s="205"/>
      <c r="E400" s="205"/>
      <c r="F400" s="205"/>
      <c r="G400" s="220"/>
    </row>
    <row r="401" spans="1:7" ht="14.4" customHeight="1">
      <c r="A401" s="206"/>
      <c r="B401" s="233" t="s">
        <v>141</v>
      </c>
      <c r="C401" s="216" t="s">
        <v>137</v>
      </c>
      <c r="D401" s="135">
        <v>1824</v>
      </c>
      <c r="E401" s="135">
        <v>1824</v>
      </c>
      <c r="F401" s="135">
        <v>1824</v>
      </c>
      <c r="G401" s="231">
        <v>1824</v>
      </c>
    </row>
    <row r="402" spans="1:7" s="1" customFormat="1" ht="27" customHeight="1">
      <c r="A402" s="234" t="s">
        <v>20</v>
      </c>
      <c r="B402" s="235">
        <v>63</v>
      </c>
      <c r="C402" s="236" t="s">
        <v>262</v>
      </c>
      <c r="D402" s="135">
        <f t="shared" ref="D402:F402" si="87">D401</f>
        <v>1824</v>
      </c>
      <c r="E402" s="135">
        <f t="shared" si="87"/>
        <v>1824</v>
      </c>
      <c r="F402" s="135">
        <f t="shared" si="87"/>
        <v>1824</v>
      </c>
      <c r="G402" s="218">
        <v>1824</v>
      </c>
    </row>
    <row r="403" spans="1:7" s="1" customFormat="1" ht="14.4" customHeight="1">
      <c r="A403" s="165"/>
      <c r="B403" s="232"/>
      <c r="C403" s="167"/>
      <c r="D403" s="159"/>
      <c r="E403" s="159"/>
      <c r="F403" s="159"/>
      <c r="G403" s="237"/>
    </row>
    <row r="404" spans="1:7" ht="25.95" customHeight="1">
      <c r="A404" s="165"/>
      <c r="B404" s="232">
        <v>64</v>
      </c>
      <c r="C404" s="167" t="s">
        <v>263</v>
      </c>
      <c r="D404" s="205"/>
      <c r="E404" s="205"/>
      <c r="F404" s="205"/>
      <c r="G404" s="220"/>
    </row>
    <row r="405" spans="1:7" ht="15" customHeight="1">
      <c r="A405" s="238"/>
      <c r="B405" s="233" t="s">
        <v>142</v>
      </c>
      <c r="C405" s="216" t="s">
        <v>137</v>
      </c>
      <c r="D405" s="154">
        <v>25137</v>
      </c>
      <c r="E405" s="154">
        <v>22143</v>
      </c>
      <c r="F405" s="154">
        <v>22143</v>
      </c>
      <c r="G405" s="239">
        <v>22143</v>
      </c>
    </row>
    <row r="406" spans="1:7" s="1" customFormat="1" ht="25.95" customHeight="1">
      <c r="A406" s="165" t="s">
        <v>20</v>
      </c>
      <c r="B406" s="232">
        <v>64</v>
      </c>
      <c r="C406" s="167" t="s">
        <v>263</v>
      </c>
      <c r="D406" s="138">
        <f t="shared" ref="D406:F406" si="88">D405</f>
        <v>25137</v>
      </c>
      <c r="E406" s="138">
        <f t="shared" si="88"/>
        <v>22143</v>
      </c>
      <c r="F406" s="138">
        <f t="shared" si="88"/>
        <v>22143</v>
      </c>
      <c r="G406" s="219">
        <v>22143</v>
      </c>
    </row>
    <row r="407" spans="1:7" ht="15" customHeight="1">
      <c r="A407" s="165" t="s">
        <v>20</v>
      </c>
      <c r="B407" s="212">
        <v>0.109</v>
      </c>
      <c r="C407" s="202" t="s">
        <v>140</v>
      </c>
      <c r="D407" s="135">
        <f t="shared" ref="D407:F407" si="89">D406+D402</f>
        <v>26961</v>
      </c>
      <c r="E407" s="135">
        <f t="shared" si="89"/>
        <v>23967</v>
      </c>
      <c r="F407" s="135">
        <f t="shared" si="89"/>
        <v>23967</v>
      </c>
      <c r="G407" s="218">
        <v>23967</v>
      </c>
    </row>
    <row r="408" spans="1:7" ht="13.8">
      <c r="A408" s="165"/>
      <c r="B408" s="212"/>
      <c r="C408" s="202"/>
      <c r="D408" s="159"/>
      <c r="E408" s="159"/>
      <c r="F408" s="159"/>
      <c r="G408" s="237"/>
    </row>
    <row r="409" spans="1:7" ht="41.4">
      <c r="A409" s="165"/>
      <c r="B409" s="212">
        <v>0.111</v>
      </c>
      <c r="C409" s="240" t="s">
        <v>270</v>
      </c>
      <c r="D409" s="159"/>
      <c r="E409" s="159"/>
      <c r="F409" s="159"/>
      <c r="G409" s="237"/>
    </row>
    <row r="410" spans="1:7" ht="15" customHeight="1">
      <c r="A410" s="165"/>
      <c r="B410" s="241">
        <v>65</v>
      </c>
      <c r="C410" s="242" t="s">
        <v>195</v>
      </c>
      <c r="D410" s="159"/>
      <c r="E410" s="159"/>
      <c r="F410" s="159"/>
      <c r="G410" s="237"/>
    </row>
    <row r="411" spans="1:7" ht="15" customHeight="1">
      <c r="A411" s="165"/>
      <c r="B411" s="243" t="s">
        <v>197</v>
      </c>
      <c r="C411" s="244" t="s">
        <v>196</v>
      </c>
      <c r="D411" s="135">
        <v>150440</v>
      </c>
      <c r="E411" s="135">
        <v>161046</v>
      </c>
      <c r="F411" s="135">
        <v>161046</v>
      </c>
      <c r="G411" s="218">
        <v>161045</v>
      </c>
    </row>
    <row r="412" spans="1:7" ht="41.4">
      <c r="A412" s="165" t="s">
        <v>20</v>
      </c>
      <c r="B412" s="212">
        <v>0.111</v>
      </c>
      <c r="C412" s="240" t="s">
        <v>270</v>
      </c>
      <c r="D412" s="135">
        <f t="shared" ref="D412:F412" si="90">D411</f>
        <v>150440</v>
      </c>
      <c r="E412" s="135">
        <f t="shared" si="90"/>
        <v>161046</v>
      </c>
      <c r="F412" s="135">
        <f t="shared" si="90"/>
        <v>161046</v>
      </c>
      <c r="G412" s="218">
        <v>161045</v>
      </c>
    </row>
    <row r="413" spans="1:7" ht="27.6">
      <c r="A413" s="165" t="s">
        <v>20</v>
      </c>
      <c r="B413" s="201">
        <v>6003</v>
      </c>
      <c r="C413" s="202" t="s">
        <v>226</v>
      </c>
      <c r="D413" s="135">
        <f t="shared" ref="D413:F413" si="91">D407+D387+D381+D375+D369+D391+D397+D412</f>
        <v>3654390</v>
      </c>
      <c r="E413" s="135">
        <f t="shared" si="91"/>
        <v>4031421</v>
      </c>
      <c r="F413" s="135">
        <f t="shared" si="91"/>
        <v>4031421</v>
      </c>
      <c r="G413" s="218">
        <v>696717</v>
      </c>
    </row>
    <row r="414" spans="1:7" ht="12" customHeight="1">
      <c r="A414" s="165"/>
      <c r="B414" s="201"/>
      <c r="C414" s="167"/>
      <c r="D414" s="220"/>
      <c r="E414" s="220"/>
      <c r="F414" s="220"/>
      <c r="G414" s="220"/>
    </row>
    <row r="415" spans="1:7" ht="27.6">
      <c r="A415" s="165" t="s">
        <v>22</v>
      </c>
      <c r="B415" s="201">
        <v>6004</v>
      </c>
      <c r="C415" s="202" t="s">
        <v>143</v>
      </c>
      <c r="D415" s="203"/>
      <c r="E415" s="203"/>
      <c r="F415" s="203"/>
      <c r="G415" s="203"/>
    </row>
    <row r="416" spans="1:7" ht="14.85" customHeight="1">
      <c r="A416" s="165"/>
      <c r="B416" s="245">
        <v>1</v>
      </c>
      <c r="C416" s="167" t="s">
        <v>144</v>
      </c>
      <c r="D416" s="205"/>
      <c r="E416" s="205"/>
      <c r="F416" s="205"/>
      <c r="G416" s="205"/>
    </row>
    <row r="417" spans="1:7" ht="14.85" customHeight="1">
      <c r="A417" s="165"/>
      <c r="B417" s="246">
        <v>1.2010000000000001</v>
      </c>
      <c r="C417" s="202" t="s">
        <v>146</v>
      </c>
      <c r="D417" s="221"/>
      <c r="E417" s="221"/>
      <c r="F417" s="221"/>
      <c r="G417" s="221"/>
    </row>
    <row r="418" spans="1:7" ht="14.85" customHeight="1">
      <c r="A418" s="165"/>
      <c r="B418" s="247">
        <v>60</v>
      </c>
      <c r="C418" s="167" t="s">
        <v>147</v>
      </c>
      <c r="D418" s="221"/>
      <c r="E418" s="221"/>
      <c r="F418" s="221"/>
      <c r="G418" s="221"/>
    </row>
    <row r="419" spans="1:7" ht="14.85" customHeight="1">
      <c r="A419" s="165"/>
      <c r="B419" s="145" t="s">
        <v>135</v>
      </c>
      <c r="C419" s="146" t="s">
        <v>137</v>
      </c>
      <c r="D419" s="135">
        <v>1172</v>
      </c>
      <c r="E419" s="135">
        <v>1460</v>
      </c>
      <c r="F419" s="135">
        <v>1460</v>
      </c>
      <c r="G419" s="248">
        <v>1135</v>
      </c>
    </row>
    <row r="420" spans="1:7" ht="14.85" customHeight="1">
      <c r="A420" s="165" t="s">
        <v>20</v>
      </c>
      <c r="B420" s="247">
        <v>60</v>
      </c>
      <c r="C420" s="167" t="s">
        <v>147</v>
      </c>
      <c r="D420" s="135">
        <f t="shared" ref="D420:F422" si="92">D419</f>
        <v>1172</v>
      </c>
      <c r="E420" s="135">
        <f t="shared" si="92"/>
        <v>1460</v>
      </c>
      <c r="F420" s="135">
        <f t="shared" si="92"/>
        <v>1460</v>
      </c>
      <c r="G420" s="248">
        <v>1135</v>
      </c>
    </row>
    <row r="421" spans="1:7" ht="14.85" customHeight="1">
      <c r="A421" s="165" t="s">
        <v>20</v>
      </c>
      <c r="B421" s="246">
        <v>1.2010000000000001</v>
      </c>
      <c r="C421" s="202" t="s">
        <v>146</v>
      </c>
      <c r="D421" s="138">
        <f t="shared" si="92"/>
        <v>1172</v>
      </c>
      <c r="E421" s="138">
        <f t="shared" si="92"/>
        <v>1460</v>
      </c>
      <c r="F421" s="138">
        <f t="shared" si="92"/>
        <v>1460</v>
      </c>
      <c r="G421" s="248">
        <v>1135</v>
      </c>
    </row>
    <row r="422" spans="1:7" ht="14.85" customHeight="1">
      <c r="A422" s="165" t="s">
        <v>20</v>
      </c>
      <c r="B422" s="245">
        <v>1</v>
      </c>
      <c r="C422" s="167" t="s">
        <v>144</v>
      </c>
      <c r="D422" s="138">
        <f t="shared" si="92"/>
        <v>1172</v>
      </c>
      <c r="E422" s="138">
        <f t="shared" si="92"/>
        <v>1460</v>
      </c>
      <c r="F422" s="138">
        <f t="shared" si="92"/>
        <v>1460</v>
      </c>
      <c r="G422" s="248">
        <v>1135</v>
      </c>
    </row>
    <row r="423" spans="1:7" ht="12" customHeight="1">
      <c r="A423" s="165"/>
      <c r="B423" s="245"/>
      <c r="C423" s="167"/>
      <c r="D423" s="203"/>
      <c r="E423" s="203"/>
      <c r="F423" s="203"/>
      <c r="G423" s="130"/>
    </row>
    <row r="424" spans="1:7" ht="26.4">
      <c r="A424" s="165"/>
      <c r="B424" s="245">
        <v>2</v>
      </c>
      <c r="C424" s="167" t="s">
        <v>149</v>
      </c>
      <c r="D424" s="205"/>
      <c r="E424" s="205"/>
      <c r="F424" s="205"/>
      <c r="G424" s="126"/>
    </row>
    <row r="425" spans="1:7" ht="14.85" customHeight="1">
      <c r="A425" s="165"/>
      <c r="B425" s="246">
        <v>2.101</v>
      </c>
      <c r="C425" s="202" t="s">
        <v>72</v>
      </c>
      <c r="D425" s="205"/>
      <c r="E425" s="205"/>
      <c r="F425" s="205"/>
      <c r="G425" s="126"/>
    </row>
    <row r="426" spans="1:7" ht="14.85" customHeight="1">
      <c r="A426" s="165"/>
      <c r="B426" s="145" t="s">
        <v>145</v>
      </c>
      <c r="C426" s="146" t="s">
        <v>137</v>
      </c>
      <c r="D426" s="136">
        <v>33917</v>
      </c>
      <c r="E426" s="136">
        <v>38917</v>
      </c>
      <c r="F426" s="136">
        <v>38917</v>
      </c>
      <c r="G426" s="249">
        <v>39966</v>
      </c>
    </row>
    <row r="427" spans="1:7" ht="14.85" customHeight="1">
      <c r="A427" s="165"/>
      <c r="B427" s="145" t="s">
        <v>167</v>
      </c>
      <c r="C427" s="146" t="s">
        <v>168</v>
      </c>
      <c r="D427" s="136">
        <v>9169</v>
      </c>
      <c r="E427" s="136">
        <v>9169</v>
      </c>
      <c r="F427" s="136">
        <v>9169</v>
      </c>
      <c r="G427" s="249">
        <v>9169</v>
      </c>
    </row>
    <row r="428" spans="1:7" ht="14.85" customHeight="1">
      <c r="A428" s="165" t="s">
        <v>20</v>
      </c>
      <c r="B428" s="246">
        <v>2.101</v>
      </c>
      <c r="C428" s="202" t="s">
        <v>72</v>
      </c>
      <c r="D428" s="138">
        <f t="shared" ref="D428:F428" si="93">D426+D427</f>
        <v>43086</v>
      </c>
      <c r="E428" s="138">
        <f t="shared" si="93"/>
        <v>48086</v>
      </c>
      <c r="F428" s="138">
        <f t="shared" si="93"/>
        <v>48086</v>
      </c>
      <c r="G428" s="138">
        <v>49135</v>
      </c>
    </row>
    <row r="429" spans="1:7" ht="12" customHeight="1">
      <c r="A429" s="165"/>
      <c r="B429" s="246"/>
      <c r="C429" s="202"/>
      <c r="D429" s="159"/>
      <c r="E429" s="159"/>
      <c r="F429" s="159"/>
      <c r="G429" s="159"/>
    </row>
    <row r="430" spans="1:7" ht="41.4">
      <c r="A430" s="165"/>
      <c r="B430" s="246">
        <v>2.105</v>
      </c>
      <c r="C430" s="240" t="s">
        <v>264</v>
      </c>
      <c r="D430" s="159"/>
      <c r="E430" s="159"/>
      <c r="F430" s="159"/>
      <c r="G430" s="159"/>
    </row>
    <row r="431" spans="1:7" ht="15" customHeight="1">
      <c r="A431" s="165"/>
      <c r="B431" s="243" t="s">
        <v>145</v>
      </c>
      <c r="C431" s="242" t="s">
        <v>196</v>
      </c>
      <c r="D431" s="135">
        <v>56725</v>
      </c>
      <c r="E431" s="135">
        <v>56725</v>
      </c>
      <c r="F431" s="135">
        <v>56725</v>
      </c>
      <c r="G431" s="135">
        <v>56725</v>
      </c>
    </row>
    <row r="432" spans="1:7" ht="41.4">
      <c r="A432" s="165" t="s">
        <v>20</v>
      </c>
      <c r="B432" s="246">
        <v>2.105</v>
      </c>
      <c r="C432" s="240" t="s">
        <v>264</v>
      </c>
      <c r="D432" s="135">
        <f t="shared" ref="D432:F432" si="94">D431</f>
        <v>56725</v>
      </c>
      <c r="E432" s="135">
        <f t="shared" si="94"/>
        <v>56725</v>
      </c>
      <c r="F432" s="135">
        <f t="shared" si="94"/>
        <v>56725</v>
      </c>
      <c r="G432" s="135">
        <v>56725</v>
      </c>
    </row>
    <row r="433" spans="1:7" ht="26.4">
      <c r="A433" s="165" t="s">
        <v>20</v>
      </c>
      <c r="B433" s="245">
        <v>2</v>
      </c>
      <c r="C433" s="167" t="s">
        <v>149</v>
      </c>
      <c r="D433" s="135">
        <f t="shared" ref="D433:F433" si="95">D428+D432</f>
        <v>99811</v>
      </c>
      <c r="E433" s="135">
        <f t="shared" si="95"/>
        <v>104811</v>
      </c>
      <c r="F433" s="135">
        <f t="shared" si="95"/>
        <v>104811</v>
      </c>
      <c r="G433" s="135">
        <v>105860</v>
      </c>
    </row>
    <row r="434" spans="1:7" ht="12" customHeight="1">
      <c r="A434" s="165"/>
      <c r="B434" s="245"/>
      <c r="C434" s="167"/>
      <c r="D434" s="159"/>
      <c r="E434" s="159"/>
      <c r="F434" s="159"/>
      <c r="G434" s="159"/>
    </row>
    <row r="435" spans="1:7" ht="26.4">
      <c r="A435" s="206"/>
      <c r="B435" s="250">
        <v>4</v>
      </c>
      <c r="C435" s="167" t="s">
        <v>215</v>
      </c>
      <c r="D435" s="220"/>
      <c r="E435" s="220"/>
      <c r="F435" s="220"/>
      <c r="G435" s="123"/>
    </row>
    <row r="436" spans="1:7" s="1" customFormat="1" ht="14.85" customHeight="1">
      <c r="A436" s="165"/>
      <c r="B436" s="246">
        <v>4.8</v>
      </c>
      <c r="C436" s="202" t="s">
        <v>148</v>
      </c>
      <c r="D436" s="220"/>
      <c r="E436" s="220"/>
      <c r="F436" s="220"/>
      <c r="G436" s="123"/>
    </row>
    <row r="437" spans="1:7" ht="14.85" customHeight="1">
      <c r="A437" s="165"/>
      <c r="B437" s="166">
        <v>31</v>
      </c>
      <c r="C437" s="167" t="s">
        <v>75</v>
      </c>
      <c r="D437" s="220"/>
      <c r="E437" s="220"/>
      <c r="F437" s="220"/>
      <c r="G437" s="123"/>
    </row>
    <row r="438" spans="1:7" ht="14.85" customHeight="1">
      <c r="A438" s="165"/>
      <c r="B438" s="166">
        <v>65</v>
      </c>
      <c r="C438" s="167" t="s">
        <v>76</v>
      </c>
      <c r="D438" s="220"/>
      <c r="E438" s="220"/>
      <c r="F438" s="220"/>
      <c r="G438" s="123"/>
    </row>
    <row r="439" spans="1:7" ht="14.85" customHeight="1">
      <c r="A439" s="206"/>
      <c r="B439" s="251" t="s">
        <v>150</v>
      </c>
      <c r="C439" s="216" t="s">
        <v>137</v>
      </c>
      <c r="D439" s="135">
        <v>1215</v>
      </c>
      <c r="E439" s="135">
        <v>1146</v>
      </c>
      <c r="F439" s="135">
        <v>1146</v>
      </c>
      <c r="G439" s="248">
        <v>1094</v>
      </c>
    </row>
    <row r="440" spans="1:7" ht="14.85" customHeight="1">
      <c r="A440" s="165" t="s">
        <v>20</v>
      </c>
      <c r="B440" s="166">
        <v>65</v>
      </c>
      <c r="C440" s="167" t="s">
        <v>76</v>
      </c>
      <c r="D440" s="135">
        <f t="shared" ref="D440:F441" si="96">D439</f>
        <v>1215</v>
      </c>
      <c r="E440" s="135">
        <f t="shared" si="96"/>
        <v>1146</v>
      </c>
      <c r="F440" s="135">
        <f t="shared" si="96"/>
        <v>1146</v>
      </c>
      <c r="G440" s="135">
        <v>1094</v>
      </c>
    </row>
    <row r="441" spans="1:7" s="1" customFormat="1" ht="14.85" customHeight="1">
      <c r="A441" s="234" t="s">
        <v>20</v>
      </c>
      <c r="B441" s="252">
        <v>31</v>
      </c>
      <c r="C441" s="236" t="s">
        <v>75</v>
      </c>
      <c r="D441" s="135">
        <f t="shared" si="96"/>
        <v>1215</v>
      </c>
      <c r="E441" s="135">
        <f t="shared" si="96"/>
        <v>1146</v>
      </c>
      <c r="F441" s="135">
        <f t="shared" si="96"/>
        <v>1146</v>
      </c>
      <c r="G441" s="135">
        <v>1094</v>
      </c>
    </row>
    <row r="442" spans="1:7" ht="14.85" customHeight="1">
      <c r="A442" s="165" t="s">
        <v>20</v>
      </c>
      <c r="B442" s="246">
        <v>4.8</v>
      </c>
      <c r="C442" s="202" t="s">
        <v>148</v>
      </c>
      <c r="D442" s="136">
        <f t="shared" ref="D442:F442" si="97">D441</f>
        <v>1215</v>
      </c>
      <c r="E442" s="136">
        <f t="shared" si="97"/>
        <v>1146</v>
      </c>
      <c r="F442" s="136">
        <f t="shared" si="97"/>
        <v>1146</v>
      </c>
      <c r="G442" s="136">
        <v>1094</v>
      </c>
    </row>
    <row r="443" spans="1:7" ht="26.4">
      <c r="A443" s="165" t="s">
        <v>20</v>
      </c>
      <c r="B443" s="245">
        <v>4</v>
      </c>
      <c r="C443" s="167" t="s">
        <v>185</v>
      </c>
      <c r="D443" s="138">
        <f t="shared" ref="D443:F443" si="98">D442</f>
        <v>1215</v>
      </c>
      <c r="E443" s="138">
        <f t="shared" si="98"/>
        <v>1146</v>
      </c>
      <c r="F443" s="138">
        <f t="shared" si="98"/>
        <v>1146</v>
      </c>
      <c r="G443" s="138">
        <v>1094</v>
      </c>
    </row>
    <row r="444" spans="1:7" ht="12" customHeight="1">
      <c r="A444" s="165"/>
      <c r="B444" s="253"/>
      <c r="C444" s="254"/>
      <c r="D444" s="125"/>
      <c r="E444" s="125"/>
      <c r="F444" s="125"/>
      <c r="G444" s="123"/>
    </row>
    <row r="445" spans="1:7">
      <c r="A445" s="255"/>
      <c r="B445" s="253">
        <v>5</v>
      </c>
      <c r="C445" s="254" t="s">
        <v>151</v>
      </c>
      <c r="D445" s="220"/>
      <c r="E445" s="220"/>
      <c r="F445" s="220"/>
      <c r="G445" s="123"/>
    </row>
    <row r="446" spans="1:7" ht="13.8">
      <c r="A446" s="255"/>
      <c r="B446" s="256">
        <v>5.101</v>
      </c>
      <c r="C446" s="257" t="s">
        <v>152</v>
      </c>
      <c r="D446" s="220"/>
      <c r="E446" s="220"/>
      <c r="F446" s="220"/>
      <c r="G446" s="123"/>
    </row>
    <row r="447" spans="1:7">
      <c r="A447" s="255"/>
      <c r="B447" s="258" t="s">
        <v>145</v>
      </c>
      <c r="C447" s="254" t="s">
        <v>152</v>
      </c>
      <c r="D447" s="135">
        <v>2196</v>
      </c>
      <c r="E447" s="135">
        <v>2197</v>
      </c>
      <c r="F447" s="135">
        <v>2197</v>
      </c>
      <c r="G447" s="248">
        <v>2196</v>
      </c>
    </row>
    <row r="448" spans="1:7" ht="13.8">
      <c r="A448" s="255" t="s">
        <v>20</v>
      </c>
      <c r="B448" s="256">
        <v>5.101</v>
      </c>
      <c r="C448" s="257" t="s">
        <v>152</v>
      </c>
      <c r="D448" s="135">
        <f t="shared" ref="D448:F449" si="99">D447</f>
        <v>2196</v>
      </c>
      <c r="E448" s="135">
        <f t="shared" si="99"/>
        <v>2197</v>
      </c>
      <c r="F448" s="135">
        <f t="shared" si="99"/>
        <v>2197</v>
      </c>
      <c r="G448" s="135">
        <v>2196</v>
      </c>
    </row>
    <row r="449" spans="1:7">
      <c r="A449" s="165" t="s">
        <v>20</v>
      </c>
      <c r="B449" s="253">
        <v>5</v>
      </c>
      <c r="C449" s="254" t="s">
        <v>151</v>
      </c>
      <c r="D449" s="138">
        <f t="shared" si="99"/>
        <v>2196</v>
      </c>
      <c r="E449" s="138">
        <f t="shared" si="99"/>
        <v>2197</v>
      </c>
      <c r="F449" s="138">
        <f t="shared" si="99"/>
        <v>2197</v>
      </c>
      <c r="G449" s="138">
        <v>2196</v>
      </c>
    </row>
    <row r="450" spans="1:7" ht="27.6">
      <c r="A450" s="165" t="s">
        <v>20</v>
      </c>
      <c r="B450" s="201">
        <v>6004</v>
      </c>
      <c r="C450" s="202" t="s">
        <v>143</v>
      </c>
      <c r="D450" s="138">
        <f t="shared" ref="D450:F450" si="100">D443+D433+D422+D448</f>
        <v>104394</v>
      </c>
      <c r="E450" s="138">
        <f t="shared" si="100"/>
        <v>109614</v>
      </c>
      <c r="F450" s="138">
        <f t="shared" si="100"/>
        <v>109614</v>
      </c>
      <c r="G450" s="138">
        <v>110285</v>
      </c>
    </row>
    <row r="451" spans="1:7" ht="14.85" customHeight="1">
      <c r="A451" s="165"/>
      <c r="B451" s="259"/>
      <c r="C451" s="260"/>
      <c r="D451" s="200"/>
      <c r="E451" s="200"/>
      <c r="F451" s="200"/>
      <c r="G451" s="200"/>
    </row>
    <row r="452" spans="1:7" ht="14.85" customHeight="1">
      <c r="A452" s="261" t="s">
        <v>22</v>
      </c>
      <c r="B452" s="262">
        <v>7610</v>
      </c>
      <c r="C452" s="263" t="s">
        <v>14</v>
      </c>
      <c r="D452" s="264"/>
      <c r="E452" s="264"/>
      <c r="F452" s="264"/>
      <c r="G452" s="264"/>
    </row>
    <row r="453" spans="1:7" ht="14.85" customHeight="1">
      <c r="A453" s="261"/>
      <c r="B453" s="265">
        <v>0.20100000000000001</v>
      </c>
      <c r="C453" s="263" t="s">
        <v>146</v>
      </c>
      <c r="D453" s="266"/>
      <c r="E453" s="266"/>
      <c r="F453" s="266"/>
      <c r="G453" s="266"/>
    </row>
    <row r="454" spans="1:7" ht="14.85" customHeight="1">
      <c r="A454" s="261"/>
      <c r="B454" s="267">
        <v>61</v>
      </c>
      <c r="C454" s="268" t="s">
        <v>216</v>
      </c>
      <c r="D454" s="269"/>
      <c r="E454" s="269"/>
      <c r="F454" s="269"/>
      <c r="G454" s="269"/>
    </row>
    <row r="455" spans="1:7" ht="14.85" customHeight="1">
      <c r="A455" s="261"/>
      <c r="B455" s="270" t="s">
        <v>154</v>
      </c>
      <c r="C455" s="187" t="s">
        <v>153</v>
      </c>
      <c r="D455" s="99">
        <v>5460</v>
      </c>
      <c r="E455" s="99">
        <v>12500</v>
      </c>
      <c r="F455" s="99">
        <v>12500</v>
      </c>
      <c r="G455" s="86">
        <v>12500</v>
      </c>
    </row>
    <row r="456" spans="1:7" ht="14.85" customHeight="1">
      <c r="A456" s="261" t="s">
        <v>20</v>
      </c>
      <c r="B456" s="267">
        <v>61</v>
      </c>
      <c r="C456" s="268" t="s">
        <v>216</v>
      </c>
      <c r="D456" s="99">
        <f t="shared" ref="D456:F457" si="101">D455</f>
        <v>5460</v>
      </c>
      <c r="E456" s="99">
        <f t="shared" si="101"/>
        <v>12500</v>
      </c>
      <c r="F456" s="99">
        <f t="shared" si="101"/>
        <v>12500</v>
      </c>
      <c r="G456" s="99">
        <v>12500</v>
      </c>
    </row>
    <row r="457" spans="1:7" ht="14.85" customHeight="1">
      <c r="A457" s="261" t="s">
        <v>20</v>
      </c>
      <c r="B457" s="265">
        <v>0.20100000000000001</v>
      </c>
      <c r="C457" s="263" t="s">
        <v>146</v>
      </c>
      <c r="D457" s="20">
        <f t="shared" si="101"/>
        <v>5460</v>
      </c>
      <c r="E457" s="20">
        <f t="shared" si="101"/>
        <v>12500</v>
      </c>
      <c r="F457" s="20">
        <f t="shared" si="101"/>
        <v>12500</v>
      </c>
      <c r="G457" s="271">
        <v>12500</v>
      </c>
    </row>
    <row r="458" spans="1:7" ht="14.85" customHeight="1">
      <c r="A458" s="261"/>
      <c r="B458" s="265"/>
      <c r="C458" s="263"/>
      <c r="D458" s="269"/>
      <c r="E458" s="269"/>
      <c r="F458" s="269"/>
      <c r="G458" s="269"/>
    </row>
    <row r="459" spans="1:7" ht="26.4">
      <c r="A459" s="261"/>
      <c r="B459" s="265">
        <v>0.20200000000000001</v>
      </c>
      <c r="C459" s="263" t="s">
        <v>155</v>
      </c>
      <c r="D459" s="269"/>
      <c r="E459" s="269"/>
      <c r="F459" s="269"/>
      <c r="G459" s="269"/>
    </row>
    <row r="460" spans="1:7" ht="27.6" customHeight="1">
      <c r="A460" s="261"/>
      <c r="B460" s="267">
        <v>62</v>
      </c>
      <c r="C460" s="187" t="s">
        <v>217</v>
      </c>
      <c r="D460" s="269"/>
      <c r="E460" s="269"/>
      <c r="F460" s="269"/>
      <c r="G460" s="269"/>
    </row>
    <row r="461" spans="1:7" ht="14.85" customHeight="1">
      <c r="A461" s="261"/>
      <c r="B461" s="270" t="s">
        <v>156</v>
      </c>
      <c r="C461" s="187" t="s">
        <v>153</v>
      </c>
      <c r="D461" s="98">
        <v>0</v>
      </c>
      <c r="E461" s="99">
        <v>1000</v>
      </c>
      <c r="F461" s="99">
        <v>1000</v>
      </c>
      <c r="G461" s="86">
        <v>1000</v>
      </c>
    </row>
    <row r="462" spans="1:7" ht="30.6" customHeight="1">
      <c r="A462" s="261" t="s">
        <v>20</v>
      </c>
      <c r="B462" s="267">
        <v>62</v>
      </c>
      <c r="C462" s="187" t="s">
        <v>217</v>
      </c>
      <c r="D462" s="98">
        <f t="shared" ref="D462:F462" si="102">D461</f>
        <v>0</v>
      </c>
      <c r="E462" s="99">
        <f t="shared" si="102"/>
        <v>1000</v>
      </c>
      <c r="F462" s="99">
        <f t="shared" si="102"/>
        <v>1000</v>
      </c>
      <c r="G462" s="272">
        <v>1000</v>
      </c>
    </row>
    <row r="463" spans="1:7" ht="26.4">
      <c r="A463" s="261" t="s">
        <v>20</v>
      </c>
      <c r="B463" s="265">
        <v>0.20200000000000001</v>
      </c>
      <c r="C463" s="263" t="s">
        <v>155</v>
      </c>
      <c r="D463" s="19">
        <f t="shared" ref="D463:F463" si="103">D461</f>
        <v>0</v>
      </c>
      <c r="E463" s="20">
        <f t="shared" si="103"/>
        <v>1000</v>
      </c>
      <c r="F463" s="20">
        <f t="shared" si="103"/>
        <v>1000</v>
      </c>
      <c r="G463" s="271">
        <v>1000</v>
      </c>
    </row>
    <row r="464" spans="1:7" ht="14.85" customHeight="1">
      <c r="A464" s="273" t="s">
        <v>20</v>
      </c>
      <c r="B464" s="274">
        <v>7610</v>
      </c>
      <c r="C464" s="275" t="s">
        <v>14</v>
      </c>
      <c r="D464" s="20">
        <f t="shared" ref="D464:F464" si="104">D463+D457</f>
        <v>5460</v>
      </c>
      <c r="E464" s="20">
        <f t="shared" si="104"/>
        <v>13500</v>
      </c>
      <c r="F464" s="20">
        <f t="shared" si="104"/>
        <v>13500</v>
      </c>
      <c r="G464" s="271">
        <v>13500</v>
      </c>
    </row>
    <row r="465" spans="1:7">
      <c r="A465" s="276" t="s">
        <v>20</v>
      </c>
      <c r="B465" s="277"/>
      <c r="C465" s="278" t="s">
        <v>132</v>
      </c>
      <c r="D465" s="20">
        <f t="shared" ref="D465:F465" si="105">D464+D450+D413</f>
        <v>3764244</v>
      </c>
      <c r="E465" s="20">
        <f t="shared" si="105"/>
        <v>4154535</v>
      </c>
      <c r="F465" s="20">
        <f t="shared" si="105"/>
        <v>4154535</v>
      </c>
      <c r="G465" s="271">
        <v>820502</v>
      </c>
    </row>
    <row r="466" spans="1:7" ht="13.8">
      <c r="A466" s="276" t="s">
        <v>20</v>
      </c>
      <c r="B466" s="279"/>
      <c r="C466" s="280" t="s">
        <v>17</v>
      </c>
      <c r="D466" s="138">
        <f t="shared" ref="D466:F466" si="106">D450+D413</f>
        <v>3758784</v>
      </c>
      <c r="E466" s="138">
        <f t="shared" si="106"/>
        <v>4141035</v>
      </c>
      <c r="F466" s="138">
        <f t="shared" si="106"/>
        <v>4141035</v>
      </c>
      <c r="G466" s="281">
        <v>807002</v>
      </c>
    </row>
    <row r="467" spans="1:7">
      <c r="A467" s="276" t="s">
        <v>20</v>
      </c>
      <c r="B467" s="282"/>
      <c r="C467" s="283" t="s">
        <v>18</v>
      </c>
      <c r="D467" s="20">
        <f t="shared" ref="D467:F467" si="107">D464</f>
        <v>5460</v>
      </c>
      <c r="E467" s="20">
        <f t="shared" si="107"/>
        <v>13500</v>
      </c>
      <c r="F467" s="20">
        <f t="shared" si="107"/>
        <v>13500</v>
      </c>
      <c r="G467" s="271">
        <v>13500</v>
      </c>
    </row>
    <row r="468" spans="1:7">
      <c r="A468" s="276" t="s">
        <v>20</v>
      </c>
      <c r="B468" s="277"/>
      <c r="C468" s="278" t="s">
        <v>157</v>
      </c>
      <c r="D468" s="18">
        <f t="shared" ref="D468:F468" si="108">D465+D359</f>
        <v>16549579</v>
      </c>
      <c r="E468" s="18">
        <f t="shared" si="108"/>
        <v>23022234</v>
      </c>
      <c r="F468" s="18">
        <f t="shared" si="108"/>
        <v>20658641</v>
      </c>
      <c r="G468" s="284">
        <v>19079694</v>
      </c>
    </row>
    <row r="469" spans="1:7" ht="13.8">
      <c r="A469" s="276" t="s">
        <v>20</v>
      </c>
      <c r="B469" s="279"/>
      <c r="C469" s="280" t="s">
        <v>17</v>
      </c>
      <c r="D469" s="138">
        <f t="shared" ref="D469:F469" si="109">D450+D413+D360</f>
        <v>8229258</v>
      </c>
      <c r="E469" s="138">
        <f t="shared" si="109"/>
        <v>9652826</v>
      </c>
      <c r="F469" s="138">
        <f t="shared" si="109"/>
        <v>9652826</v>
      </c>
      <c r="G469" s="281">
        <v>6567433</v>
      </c>
    </row>
    <row r="470" spans="1:7">
      <c r="A470" s="276" t="s">
        <v>20</v>
      </c>
      <c r="B470" s="282"/>
      <c r="C470" s="283" t="s">
        <v>18</v>
      </c>
      <c r="D470" s="99">
        <f t="shared" ref="D470:F470" si="110">D468-D469</f>
        <v>8320321</v>
      </c>
      <c r="E470" s="20">
        <f t="shared" si="110"/>
        <v>13369408</v>
      </c>
      <c r="F470" s="99">
        <f t="shared" si="110"/>
        <v>11005815</v>
      </c>
      <c r="G470" s="272">
        <v>12512261</v>
      </c>
    </row>
    <row r="471" spans="1:7">
      <c r="A471" s="261"/>
      <c r="B471" s="285"/>
      <c r="C471" s="286"/>
      <c r="D471" s="111"/>
      <c r="E471" s="111"/>
      <c r="F471" s="111"/>
      <c r="G471" s="287"/>
    </row>
    <row r="472" spans="1:7" ht="30" customHeight="1">
      <c r="A472" s="11" t="s">
        <v>200</v>
      </c>
      <c r="B472" s="186">
        <v>2052</v>
      </c>
      <c r="C472" s="15" t="s">
        <v>235</v>
      </c>
      <c r="D472" s="111">
        <v>8</v>
      </c>
      <c r="E472" s="96">
        <v>0</v>
      </c>
      <c r="F472" s="96">
        <v>0</v>
      </c>
      <c r="G472" s="96">
        <v>0</v>
      </c>
    </row>
    <row r="473" spans="1:7" ht="30" customHeight="1">
      <c r="A473" s="11" t="s">
        <v>200</v>
      </c>
      <c r="B473" s="186">
        <v>2054</v>
      </c>
      <c r="C473" s="15" t="s">
        <v>222</v>
      </c>
      <c r="D473" s="111">
        <v>21</v>
      </c>
      <c r="E473" s="96">
        <v>0</v>
      </c>
      <c r="F473" s="96">
        <v>0</v>
      </c>
      <c r="G473" s="96">
        <v>0</v>
      </c>
    </row>
    <row r="474" spans="1:7" ht="30" customHeight="1">
      <c r="A474" s="11" t="s">
        <v>200</v>
      </c>
      <c r="B474" s="32">
        <v>2071</v>
      </c>
      <c r="C474" s="41" t="s">
        <v>203</v>
      </c>
      <c r="D474" s="111">
        <v>1503</v>
      </c>
      <c r="E474" s="96">
        <v>0</v>
      </c>
      <c r="F474" s="96">
        <v>0</v>
      </c>
      <c r="G474" s="96">
        <v>0</v>
      </c>
    </row>
    <row r="475" spans="1:7">
      <c r="A475" s="11"/>
      <c r="B475" s="168"/>
      <c r="C475" s="13"/>
      <c r="D475" s="82"/>
      <c r="E475" s="82"/>
      <c r="F475" s="82"/>
      <c r="G475" s="82"/>
    </row>
    <row r="476" spans="1:7">
      <c r="A476" s="11"/>
      <c r="B476" s="16"/>
      <c r="C476" s="13"/>
      <c r="D476" s="82"/>
      <c r="E476" s="82"/>
      <c r="F476" s="82"/>
      <c r="G476" s="82"/>
    </row>
    <row r="477" spans="1:7">
      <c r="A477" s="261"/>
      <c r="B477" s="168"/>
      <c r="C477" s="187"/>
      <c r="D477" s="82"/>
      <c r="E477" s="82"/>
      <c r="F477" s="82"/>
      <c r="G477" s="269"/>
    </row>
    <row r="478" spans="1:7">
      <c r="A478" s="261"/>
      <c r="B478" s="285"/>
      <c r="C478" s="286"/>
      <c r="D478" s="82"/>
      <c r="E478" s="82"/>
      <c r="F478" s="82"/>
      <c r="G478" s="269"/>
    </row>
    <row r="479" spans="1:7">
      <c r="A479" s="261"/>
      <c r="B479" s="285"/>
      <c r="C479" s="286"/>
      <c r="D479" s="82"/>
      <c r="E479" s="82"/>
      <c r="F479" s="82"/>
      <c r="G479" s="269"/>
    </row>
    <row r="480" spans="1:7">
      <c r="C480" s="39"/>
      <c r="D480" s="288"/>
      <c r="E480" s="288"/>
      <c r="F480" s="288"/>
      <c r="G480" s="91"/>
    </row>
    <row r="481" spans="1:7">
      <c r="C481" s="39"/>
      <c r="D481" s="288"/>
      <c r="E481" s="53"/>
      <c r="F481" s="53"/>
      <c r="G481" s="89"/>
    </row>
    <row r="482" spans="1:7">
      <c r="C482" s="39"/>
      <c r="D482" s="289"/>
      <c r="E482" s="289"/>
      <c r="F482" s="290"/>
      <c r="G482" s="89"/>
    </row>
    <row r="483" spans="1:7" s="9" customFormat="1">
      <c r="A483" s="22"/>
      <c r="B483" s="186"/>
      <c r="C483" s="33"/>
      <c r="D483" s="291"/>
      <c r="E483" s="291"/>
      <c r="F483" s="292"/>
      <c r="G483" s="89"/>
    </row>
    <row r="484" spans="1:7">
      <c r="C484" s="33"/>
      <c r="D484" s="288"/>
      <c r="E484" s="53"/>
      <c r="F484" s="53"/>
      <c r="G484" s="89"/>
    </row>
    <row r="485" spans="1:7">
      <c r="C485" s="33"/>
      <c r="D485" s="288"/>
      <c r="E485" s="53"/>
      <c r="F485" s="53"/>
      <c r="G485" s="89"/>
    </row>
    <row r="486" spans="1:7">
      <c r="C486" s="33"/>
      <c r="D486" s="288"/>
      <c r="E486" s="53"/>
      <c r="F486" s="53"/>
      <c r="G486" s="89"/>
    </row>
    <row r="487" spans="1:7">
      <c r="C487" s="33"/>
      <c r="D487" s="288"/>
      <c r="E487" s="82"/>
      <c r="F487" s="82"/>
      <c r="G487" s="89"/>
    </row>
    <row r="488" spans="1:7">
      <c r="C488" s="33"/>
      <c r="D488" s="288"/>
      <c r="E488" s="53"/>
      <c r="F488" s="53"/>
      <c r="G488" s="89"/>
    </row>
    <row r="489" spans="1:7">
      <c r="C489" s="33"/>
      <c r="D489" s="288"/>
      <c r="E489" s="53"/>
      <c r="F489" s="53"/>
      <c r="G489" s="89"/>
    </row>
    <row r="490" spans="1:7">
      <c r="C490" s="33"/>
      <c r="D490" s="288"/>
      <c r="E490" s="53"/>
      <c r="F490" s="53"/>
      <c r="G490" s="89"/>
    </row>
    <row r="491" spans="1:7">
      <c r="C491" s="33"/>
      <c r="D491" s="64"/>
      <c r="E491" s="64"/>
      <c r="G491" s="89"/>
    </row>
    <row r="492" spans="1:7">
      <c r="C492" s="39"/>
      <c r="D492" s="288"/>
      <c r="E492" s="53"/>
      <c r="F492" s="53"/>
      <c r="G492" s="89"/>
    </row>
    <row r="493" spans="1:7">
      <c r="G493" s="67"/>
    </row>
    <row r="494" spans="1:7">
      <c r="G494" s="67"/>
    </row>
    <row r="495" spans="1:7">
      <c r="G495" s="67"/>
    </row>
    <row r="496" spans="1:7">
      <c r="G496" s="67"/>
    </row>
  </sheetData>
  <autoFilter ref="A31:G476">
    <filterColumn colId="2"/>
  </autoFilter>
  <mergeCells count="4">
    <mergeCell ref="B30:C30"/>
    <mergeCell ref="E5:G5"/>
    <mergeCell ref="E10:G10"/>
    <mergeCell ref="E18:G18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49" fitToHeight="0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269" max="11" man="1"/>
    <brk id="361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dem10</vt:lpstr>
      <vt:lpstr>'dem10'!cess</vt:lpstr>
      <vt:lpstr>'dem10'!debt</vt:lpstr>
      <vt:lpstr>'dem10'!debt1</vt:lpstr>
      <vt:lpstr>'dem10'!financecharged</vt:lpstr>
      <vt:lpstr>'dem10'!financevoted</vt:lpstr>
      <vt:lpstr>'dem10'!interest</vt:lpstr>
      <vt:lpstr>'dem10'!it</vt:lpstr>
      <vt:lpstr>'dem10'!loans</vt:lpstr>
      <vt:lpstr>'dem10'!lotteries</vt:lpstr>
      <vt:lpstr>'dem10'!lottery</vt:lpstr>
      <vt:lpstr>'dem10'!lottery1</vt:lpstr>
      <vt:lpstr>'dem10'!mgs</vt:lpstr>
      <vt:lpstr>'dem10'!pao</vt:lpstr>
      <vt:lpstr>'dem10'!penrec</vt:lpstr>
      <vt:lpstr>'dem10'!pension</vt:lpstr>
      <vt:lpstr>'dem10'!Print_Area</vt:lpstr>
      <vt:lpstr>'dem10'!Print_Titles</vt:lpstr>
      <vt:lpstr>'dem10'!revise</vt:lpstr>
      <vt:lpstr>'dem10'!sgs</vt:lpstr>
      <vt:lpstr>'dem10'!sinking</vt:lpstr>
      <vt:lpstr>'dem10'!social</vt:lpstr>
      <vt:lpstr>'dem10'!SocialSecurity</vt:lpstr>
      <vt:lpstr>'dem10'!stamps</vt:lpstr>
      <vt:lpstr>'dem10'!summary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2020-03-17T10:31:30Z</cp:lastPrinted>
  <dcterms:created xsi:type="dcterms:W3CDTF">2004-06-02T16:13:46Z</dcterms:created>
  <dcterms:modified xsi:type="dcterms:W3CDTF">2020-03-26T07:02:32Z</dcterms:modified>
</cp:coreProperties>
</file>