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4" sheetId="4" r:id="rId1"/>
  </sheets>
  <definedNames>
    <definedName name="__123Graph_D" hidden="1">#REF!</definedName>
    <definedName name="_xlnm._FilterDatabase" localSheetId="0" hidden="1">'dem14'!$A$23:$G$225</definedName>
    <definedName name="_Regression_Int" localSheetId="0" hidden="1">1</definedName>
    <definedName name="admJ" localSheetId="0">'dem14'!$D$85:$G$85</definedName>
    <definedName name="housing">#REF!</definedName>
    <definedName name="housingcap">#REF!</definedName>
    <definedName name="jail" localSheetId="0">'dem14'!$D$142:$G$142</definedName>
    <definedName name="jailrec" localSheetId="0">'dem14'!#REF!</definedName>
    <definedName name="mgs" localSheetId="0">'dem14'!$D$182:$G$182</definedName>
    <definedName name="minister" localSheetId="0">'dem14'!$D$76:$G$76</definedName>
    <definedName name="minrec" localSheetId="0">'dem14'!$D$221:$G$221</definedName>
    <definedName name="np" localSheetId="0">'dem14'!#REF!</definedName>
    <definedName name="_xlnm.Print_Area" localSheetId="0">'dem14'!$A$1:$G$221</definedName>
    <definedName name="_xlnm.Print_Titles" localSheetId="0">'dem14'!$20:$23</definedName>
    <definedName name="revise" localSheetId="0">'dem14'!$D$234:$F$234</definedName>
    <definedName name="sgs" localSheetId="0">'dem14'!$D$105:$G$105</definedName>
    <definedName name="sgsrec" localSheetId="0">'dem14'!#REF!</definedName>
    <definedName name="SocialSecurity" localSheetId="0">'dem14'!$D$195:$G$195</definedName>
    <definedName name="summary" localSheetId="0">'dem14'!$D$226:$F$226</definedName>
    <definedName name="voted" localSheetId="0">'dem14'!$D$17:$F$17</definedName>
    <definedName name="Z_239EE218_578E_4317_BEED_14D5D7089E27_.wvu.FilterData" localSheetId="0" hidden="1">'dem14'!$A$1:$G$225</definedName>
    <definedName name="Z_239EE218_578E_4317_BEED_14D5D7089E27_.wvu.PrintArea" localSheetId="0" hidden="1">'dem14'!$A$1:$G$218</definedName>
    <definedName name="Z_239EE218_578E_4317_BEED_14D5D7089E27_.wvu.PrintTitles" localSheetId="0" hidden="1">'dem14'!$20:$23</definedName>
    <definedName name="Z_302A3EA3_AE96_11D5_A646_0050BA3D7AFD_.wvu.FilterData" localSheetId="0" hidden="1">'dem14'!$A$1:$G$225</definedName>
    <definedName name="Z_302A3EA3_AE96_11D5_A646_0050BA3D7AFD_.wvu.PrintArea" localSheetId="0" hidden="1">'dem14'!$A$1:$G$218</definedName>
    <definedName name="Z_302A3EA3_AE96_11D5_A646_0050BA3D7AFD_.wvu.PrintTitles" localSheetId="0" hidden="1">'dem14'!$20:$23</definedName>
    <definedName name="Z_36DBA021_0ECB_11D4_8064_004005726899_.wvu.PrintArea" localSheetId="0" hidden="1">'dem14'!$A$1:$G$218</definedName>
    <definedName name="Z_36DBA021_0ECB_11D4_8064_004005726899_.wvu.PrintTitles" localSheetId="0" hidden="1">'dem14'!$20:$23</definedName>
    <definedName name="Z_93EBE921_AE91_11D5_8685_004005726899_.wvu.PrintArea" localSheetId="0" hidden="1">'dem14'!$A$1:$G$218</definedName>
    <definedName name="Z_93EBE921_AE91_11D5_8685_004005726899_.wvu.PrintTitles" localSheetId="0" hidden="1">'dem14'!$20:$23</definedName>
    <definedName name="Z_94DA79C1_0FDE_11D5_9579_000021DAEEA2_.wvu.PrintArea" localSheetId="0" hidden="1">'dem14'!$A$1:$G$218</definedName>
    <definedName name="Z_94DA79C1_0FDE_11D5_9579_000021DAEEA2_.wvu.PrintTitles" localSheetId="0" hidden="1">'dem14'!$20:$23</definedName>
    <definedName name="Z_C868F8C3_16D7_11D5_A68D_81D6213F5331_.wvu.PrintArea" localSheetId="0" hidden="1">'dem14'!$A$1:$G$218</definedName>
    <definedName name="Z_C868F8C3_16D7_11D5_A68D_81D6213F5331_.wvu.PrintTitles" localSheetId="0" hidden="1">'dem14'!$20:$23</definedName>
    <definedName name="Z_E5DF37BD_125C_11D5_8DC4_D0F5D88B3549_.wvu.PrintArea" localSheetId="0" hidden="1">'dem14'!$A$1:$G$218</definedName>
    <definedName name="Z_E5DF37BD_125C_11D5_8DC4_D0F5D88B3549_.wvu.PrintTitles" localSheetId="0" hidden="1">'dem14'!$20:$23</definedName>
    <definedName name="Z_F8ADACC1_164E_11D6_B603_000021DAEEA2_.wvu.PrintArea" localSheetId="0" hidden="1">'dem14'!$A$1:$G$218</definedName>
    <definedName name="Z_F8ADACC1_164E_11D6_B603_000021DAEEA2_.wvu.PrintTitles" localSheetId="0" hidden="1">'dem14'!$20:$23</definedName>
  </definedNames>
  <calcPr calcId="125725"/>
</workbook>
</file>

<file path=xl/calcChain.xml><?xml version="1.0" encoding="utf-8"?>
<calcChain xmlns="http://schemas.openxmlformats.org/spreadsheetml/2006/main">
  <c r="E214" i="4"/>
  <c r="F214"/>
  <c r="D214" l="1"/>
  <c r="D60"/>
  <c r="F159"/>
  <c r="F94"/>
  <c r="F173"/>
  <c r="F122"/>
  <c r="F114"/>
  <c r="F48"/>
  <c r="F215" l="1"/>
  <c r="F216" s="1"/>
  <c r="F217" s="1"/>
  <c r="D75"/>
  <c r="D66"/>
  <c r="D52"/>
  <c r="D40"/>
  <c r="D215"/>
  <c r="D216" s="1"/>
  <c r="D217" s="1"/>
  <c r="E215"/>
  <c r="E216" s="1"/>
  <c r="E217" s="1"/>
  <c r="F192"/>
  <c r="F193" s="1"/>
  <c r="F194" s="1"/>
  <c r="F195" s="1"/>
  <c r="E192"/>
  <c r="E193" s="1"/>
  <c r="E194" s="1"/>
  <c r="E195" s="1"/>
  <c r="D192"/>
  <c r="D193" s="1"/>
  <c r="D194" s="1"/>
  <c r="D195" s="1"/>
  <c r="F181"/>
  <c r="F182" s="1"/>
  <c r="E181"/>
  <c r="E182" s="1"/>
  <c r="D181"/>
  <c r="D182" s="1"/>
  <c r="F174"/>
  <c r="E174"/>
  <c r="D174"/>
  <c r="F166"/>
  <c r="E166"/>
  <c r="D166"/>
  <c r="F151"/>
  <c r="F152" s="1"/>
  <c r="F153" s="1"/>
  <c r="E151"/>
  <c r="E152" s="1"/>
  <c r="E153" s="1"/>
  <c r="D151"/>
  <c r="D152" s="1"/>
  <c r="D153" s="1"/>
  <c r="F141"/>
  <c r="E141"/>
  <c r="D141"/>
  <c r="F135"/>
  <c r="F136" s="1"/>
  <c r="E135"/>
  <c r="E136" s="1"/>
  <c r="D135"/>
  <c r="D136" s="1"/>
  <c r="F129"/>
  <c r="F130" s="1"/>
  <c r="E129"/>
  <c r="E130" s="1"/>
  <c r="D129"/>
  <c r="D130" s="1"/>
  <c r="F123"/>
  <c r="E123"/>
  <c r="D123"/>
  <c r="F115"/>
  <c r="E115"/>
  <c r="D115"/>
  <c r="F103"/>
  <c r="E103"/>
  <c r="D103"/>
  <c r="F96"/>
  <c r="E96"/>
  <c r="D96"/>
  <c r="F83"/>
  <c r="F84" s="1"/>
  <c r="F85" s="1"/>
  <c r="E83"/>
  <c r="E84" s="1"/>
  <c r="E85" s="1"/>
  <c r="D83"/>
  <c r="D84" s="1"/>
  <c r="D85" s="1"/>
  <c r="F75"/>
  <c r="E75"/>
  <c r="F70"/>
  <c r="E70"/>
  <c r="D70"/>
  <c r="F66"/>
  <c r="E66"/>
  <c r="F60"/>
  <c r="F61" s="1"/>
  <c r="E60"/>
  <c r="E61" s="1"/>
  <c r="D61"/>
  <c r="F52"/>
  <c r="E52"/>
  <c r="F44"/>
  <c r="E44"/>
  <c r="D44"/>
  <c r="F40"/>
  <c r="E40"/>
  <c r="F32"/>
  <c r="E32"/>
  <c r="D32"/>
  <c r="E71" l="1"/>
  <c r="E76" s="1"/>
  <c r="E175"/>
  <c r="E176" s="1"/>
  <c r="F175"/>
  <c r="F176" s="1"/>
  <c r="D71"/>
  <c r="D76" s="1"/>
  <c r="F104"/>
  <c r="F105" s="1"/>
  <c r="E104"/>
  <c r="E105" s="1"/>
  <c r="F71"/>
  <c r="F76" s="1"/>
  <c r="E124"/>
  <c r="E142" s="1"/>
  <c r="F124"/>
  <c r="F142" s="1"/>
  <c r="D175"/>
  <c r="D176" s="1"/>
  <c r="D124"/>
  <c r="D142" s="1"/>
  <c r="D104"/>
  <c r="D105" s="1"/>
  <c r="E196" l="1"/>
  <c r="E218" s="1"/>
  <c r="D196"/>
  <c r="D218" s="1"/>
  <c r="F196"/>
  <c r="F218" s="1"/>
  <c r="E17" l="1"/>
  <c r="D17" l="1"/>
  <c r="F17" l="1"/>
</calcChain>
</file>

<file path=xl/comments1.xml><?xml version="1.0" encoding="utf-8"?>
<comments xmlns="http://schemas.openxmlformats.org/spreadsheetml/2006/main">
  <authors>
    <author>lenovo</author>
  </authors>
  <commentList>
    <comment ref="E82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Lenovo:
spillover over of 2015-16- Rs 5.54 cr and for 16-17-Rs 5.29 crore.</t>
        </r>
      </text>
    </comment>
  </commentList>
</comments>
</file>

<file path=xl/sharedStrings.xml><?xml version="1.0" encoding="utf-8"?>
<sst xmlns="http://schemas.openxmlformats.org/spreadsheetml/2006/main" count="333" uniqueCount="160">
  <si>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</si>
  <si>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</si>
  <si>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</si>
  <si>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</si>
  <si>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</si>
  <si>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</si>
  <si>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</si>
  <si>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</si>
  <si>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Major /Sub-Major/Minor/Sub/Detailed Heads</t>
  </si>
  <si>
    <t>Total</t>
  </si>
  <si>
    <t>REVENUE SECTION</t>
  </si>
  <si>
    <t>M.H.</t>
  </si>
  <si>
    <t>Salaries</t>
  </si>
  <si>
    <t>00.00.71</t>
  </si>
  <si>
    <t>00.00.50</t>
  </si>
  <si>
    <t>Other Charges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</si>
  <si>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</si>
  <si>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</si>
  <si>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</si>
  <si>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</si>
  <si>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</si>
  <si>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</si>
  <si>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</si>
  <si>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</si>
  <si>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</si>
  <si>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</si>
  <si>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</si>
  <si>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</si>
  <si>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</si>
  <si>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</si>
  <si>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</si>
  <si>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</si>
  <si>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</si>
  <si>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</si>
  <si>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</si>
  <si>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</si>
  <si>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</si>
  <si>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</si>
  <si>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</si>
  <si>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</si>
  <si>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</si>
  <si>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</si>
  <si>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</si>
  <si>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</si>
  <si>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</si>
  <si>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</si>
  <si>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</si>
  <si>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</si>
  <si>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</si>
  <si>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</si>
  <si>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</si>
  <si>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</si>
  <si>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</si>
  <si>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</si>
  <si>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</si>
  <si>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</si>
  <si>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</si>
  <si>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</si>
  <si>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A - General Services (a) Organs of State</t>
  </si>
  <si>
    <t>B - Social Services (g) Social Welfare and Nutrition</t>
  </si>
  <si>
    <t>Secretariat</t>
  </si>
  <si>
    <t>Revenue</t>
  </si>
  <si>
    <t>Capital</t>
  </si>
  <si>
    <t>Supplies and Materials</t>
  </si>
  <si>
    <t>Other Social Security &amp; Welfare 
Programmes</t>
  </si>
  <si>
    <t>Administration of Justice</t>
  </si>
  <si>
    <t>Sumptuary &amp; Other Allowances</t>
  </si>
  <si>
    <t>(In Thousands of Rupees)</t>
  </si>
  <si>
    <t>Jail Manufactures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</si>
  <si>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</si>
  <si>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</si>
  <si>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</si>
  <si>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</si>
  <si>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</si>
  <si>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</si>
  <si>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</si>
  <si>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44.00.13</t>
  </si>
  <si>
    <t>Rec</t>
  </si>
  <si>
    <t>Advertising and Publicity</t>
  </si>
  <si>
    <t>60.00.26</t>
  </si>
  <si>
    <t>Guest Houses, Government Hostels etc.</t>
  </si>
  <si>
    <t>Entertainment &amp; Hospitality Expenses</t>
  </si>
  <si>
    <t>42.00.50</t>
  </si>
  <si>
    <t>15.00.32</t>
  </si>
  <si>
    <t>Strengthening of Judicial System</t>
  </si>
  <si>
    <t>Other Charges (Recommended by 14th Finance Commission)</t>
  </si>
  <si>
    <t>15.00.33</t>
  </si>
  <si>
    <t>Tour Expenses of Chief Minister</t>
  </si>
  <si>
    <t>Tour Expenses of Ministers</t>
  </si>
  <si>
    <t>Sumptuary &amp; Other Allowances of Ministers</t>
  </si>
  <si>
    <t>Grants-in-Aid to Sikkim Rajya Sainik Board</t>
  </si>
  <si>
    <t>State Appreciation Grant for National Awardees</t>
  </si>
  <si>
    <t>CAPITAL SECTION</t>
  </si>
  <si>
    <t>Capital Outlay on Public Works</t>
  </si>
  <si>
    <t>Office Buildings</t>
  </si>
  <si>
    <t>Construction</t>
  </si>
  <si>
    <t>15.00.42</t>
  </si>
  <si>
    <t>Public Works</t>
  </si>
  <si>
    <t>Maintenance and Repairs</t>
  </si>
  <si>
    <t>Replacement of Roof at District &amp; Session Court at Sichey</t>
  </si>
  <si>
    <t>00.00.72</t>
  </si>
  <si>
    <t>Addition /Alteration and renovation works of existing residential quarter for providing temporary Civil Court at Rangpo</t>
  </si>
  <si>
    <t>00.00.73</t>
  </si>
  <si>
    <t>Maintenance &amp; Repairs  under Home Department</t>
  </si>
  <si>
    <t>Construction of Sainik Rest House at DPH Road, Gangtok</t>
  </si>
  <si>
    <t>00.00.74</t>
  </si>
  <si>
    <t>Construction of Sub Divisional Court at Chungthang, North Sikkim</t>
  </si>
  <si>
    <t>00.00.75</t>
  </si>
  <si>
    <t>Extension of High Court Phase II</t>
  </si>
  <si>
    <t>00.00.76</t>
  </si>
  <si>
    <t>High Court Phase IV</t>
  </si>
  <si>
    <t>00.00.77</t>
  </si>
  <si>
    <t>Council of Ministers, 00.911-Deduct Recoveries of overpayments</t>
  </si>
  <si>
    <t>Secretariat-General Services, 00.911-Deduct Recoveries of overpayments</t>
  </si>
  <si>
    <t>Jails, 00.911-Deduct Recoveries of overpayments</t>
  </si>
  <si>
    <t>2019-20</t>
  </si>
  <si>
    <t>Training</t>
  </si>
  <si>
    <t>Skill Development</t>
  </si>
  <si>
    <t>29.00.71</t>
  </si>
  <si>
    <t>Skill Development Fund</t>
  </si>
  <si>
    <t>42.00.31</t>
  </si>
  <si>
    <t>Grant-in-Aid</t>
  </si>
  <si>
    <t>e-Prison Project</t>
  </si>
  <si>
    <t>15.00.02</t>
  </si>
  <si>
    <t>Wages</t>
  </si>
  <si>
    <t>15.00.34</t>
  </si>
  <si>
    <t>Witness Protection Scheme</t>
  </si>
  <si>
    <t>61.00.02</t>
  </si>
  <si>
    <t>60.00.02</t>
  </si>
  <si>
    <t>00.00.78</t>
  </si>
  <si>
    <t>Setting up of Court of Civil Judge cum Judicial Magistrate at Yangang, Jorethang and Rongli</t>
  </si>
  <si>
    <t>Construction of Judicial Quarters</t>
  </si>
  <si>
    <t>00.00.79</t>
  </si>
  <si>
    <t>High Court Museum</t>
  </si>
  <si>
    <t>00.00.80</t>
  </si>
  <si>
    <t>Renovation of Hauz Khas, New Delhi</t>
  </si>
  <si>
    <t>00.00.81</t>
  </si>
  <si>
    <t>Firing Range at Pangthang</t>
  </si>
  <si>
    <t>Construction of Judicial Academy at Sokeythang</t>
  </si>
  <si>
    <t>I. Estimate of the amount required in the year ending 31st March, 2021 to defray the charges in respect of Home</t>
  </si>
  <si>
    <t>2018-19</t>
  </si>
  <si>
    <t>00.00.82</t>
  </si>
  <si>
    <t>Habitat Centre CSOI</t>
  </si>
  <si>
    <t>44.00.02</t>
  </si>
  <si>
    <t>63.00.02</t>
  </si>
  <si>
    <t>DEMAND NO. 14</t>
  </si>
  <si>
    <t>HOME</t>
  </si>
  <si>
    <t>Actuals</t>
  </si>
  <si>
    <t>Budget 
Estimate</t>
  </si>
  <si>
    <t>Revised 
Estimate</t>
  </si>
  <si>
    <t>Discretionary Grant by Ministers</t>
  </si>
  <si>
    <t>Discretionary Grant by Chief Minister</t>
  </si>
  <si>
    <t>Discretionary Grant</t>
  </si>
  <si>
    <t xml:space="preserve">Lump sum provision for revision of Pay &amp; Allowances </t>
  </si>
  <si>
    <t>Facelift of Old &amp; New Sikkim House, New Delhi</t>
  </si>
  <si>
    <t xml:space="preserve"> Salaries of Ministers &amp; Deputy 
Ministers</t>
  </si>
  <si>
    <t>Salaries of Ministers &amp; Deputy 
Ministers</t>
  </si>
  <si>
    <t>Ex-Gratia Grant to the Battle casualty Army Personnel from Sikkim / Gallantry 
Awards</t>
  </si>
  <si>
    <t>Financial assistance to civilians victims/ families of victims of terrorists/ communal/ LWE violence and cross border firing and mine/ IED blasts on 
Indian Territory</t>
  </si>
  <si>
    <t>Construction of Barracks and infrastructural Development in Central 
Prison /Sub Jail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</si>
</sst>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##"/>
    <numFmt numFmtId="166" formatCode="00000#"/>
    <numFmt numFmtId="167" formatCode="00.00#"/>
    <numFmt numFmtId="168" formatCode="00.#00"/>
    <numFmt numFmtId="169" formatCode="00.000"/>
    <numFmt numFmtId="170" formatCode="00.##0"/>
    <numFmt numFmtId="171" formatCode="0##"/>
    <numFmt numFmtId="172" formatCode="0#.#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0" borderId="0" xfId="3" applyNumberFormat="1" applyFont="1" applyFill="1" applyAlignment="1">
      <alignment horizontal="left" vertical="top" wrapText="1"/>
    </xf>
    <xf numFmtId="0" fontId="4" fillId="0" borderId="0" xfId="3" applyNumberFormat="1" applyFont="1" applyFill="1" applyBorder="1" applyAlignment="1"/>
    <xf numFmtId="0" fontId="3" fillId="0" borderId="0" xfId="3" applyNumberFormat="1" applyFont="1" applyFill="1"/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/>
    <xf numFmtId="0" fontId="4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left"/>
    </xf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>
      <alignment horizontal="right"/>
    </xf>
    <xf numFmtId="0" fontId="4" fillId="0" borderId="0" xfId="3" applyNumberFormat="1" applyFont="1" applyFill="1" applyBorder="1" applyProtection="1"/>
    <xf numFmtId="0" fontId="4" fillId="0" borderId="0" xfId="3" applyNumberFormat="1" applyFont="1" applyFill="1" applyAlignment="1" applyProtection="1">
      <alignment horizontal="center" vertical="center"/>
    </xf>
    <xf numFmtId="0" fontId="3" fillId="0" borderId="0" xfId="3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1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3" fillId="0" borderId="2" xfId="4" applyNumberFormat="1" applyFont="1" applyFill="1" applyBorder="1" applyAlignment="1" applyProtection="1">
      <alignment horizontal="right"/>
    </xf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>
      <alignment vertical="top" wrapText="1"/>
    </xf>
    <xf numFmtId="9" fontId="3" fillId="0" borderId="0" xfId="7" applyFont="1" applyFill="1" applyProtection="1"/>
    <xf numFmtId="170" fontId="4" fillId="0" borderId="0" xfId="3" applyNumberFormat="1" applyFont="1" applyFill="1" applyAlignment="1">
      <alignment horizontal="right" vertical="top" wrapText="1"/>
    </xf>
    <xf numFmtId="1" fontId="3" fillId="0" borderId="0" xfId="3" applyNumberFormat="1" applyFont="1" applyFill="1" applyProtection="1"/>
    <xf numFmtId="1" fontId="3" fillId="0" borderId="0" xfId="3" applyNumberFormat="1" applyFont="1" applyFill="1" applyAlignment="1" applyProtection="1">
      <alignment horizontal="left"/>
    </xf>
    <xf numFmtId="1" fontId="3" fillId="0" borderId="0" xfId="3" applyNumberFormat="1" applyFont="1" applyFill="1" applyAlignment="1" applyProtection="1">
      <alignment horizontal="right"/>
    </xf>
    <xf numFmtId="0" fontId="3" fillId="0" borderId="0" xfId="3" applyNumberFormat="1" applyFont="1" applyFill="1" applyAlignment="1">
      <alignment vertical="top" wrapText="1"/>
    </xf>
    <xf numFmtId="1" fontId="3" fillId="0" borderId="0" xfId="1" applyNumberFormat="1" applyFont="1" applyFill="1" applyAlignment="1" applyProtection="1">
      <alignment horizontal="right" wrapText="1"/>
    </xf>
    <xf numFmtId="0" fontId="3" fillId="0" borderId="0" xfId="3" applyNumberFormat="1" applyFont="1" applyFill="1" applyAlignment="1">
      <alignment vertical="center" wrapText="1"/>
    </xf>
    <xf numFmtId="0" fontId="3" fillId="0" borderId="0" xfId="3" applyNumberFormat="1" applyFont="1" applyFill="1" applyAlignment="1" applyProtection="1">
      <alignment horizontal="right" vertical="center"/>
    </xf>
    <xf numFmtId="166" fontId="3" fillId="0" borderId="0" xfId="3" applyNumberFormat="1" applyFont="1" applyFill="1" applyAlignment="1">
      <alignment horizontal="right" vertical="top" wrapText="1"/>
    </xf>
    <xf numFmtId="1" fontId="3" fillId="0" borderId="0" xfId="1" applyNumberFormat="1" applyFont="1" applyFill="1" applyAlignment="1" applyProtection="1">
      <alignment horizontal="center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vertical="top" wrapText="1"/>
    </xf>
    <xf numFmtId="1" fontId="3" fillId="0" borderId="0" xfId="3" applyNumberFormat="1" applyFont="1" applyFill="1" applyBorder="1" applyAlignment="1" applyProtection="1">
      <alignment horizontal="center"/>
    </xf>
    <xf numFmtId="1" fontId="3" fillId="0" borderId="0" xfId="3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70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vertical="top" wrapText="1"/>
    </xf>
    <xf numFmtId="1" fontId="3" fillId="0" borderId="0" xfId="1" applyNumberFormat="1" applyFont="1" applyFill="1" applyBorder="1" applyAlignment="1" applyProtection="1">
      <alignment horizontal="center" wrapText="1"/>
    </xf>
    <xf numFmtId="1" fontId="3" fillId="0" borderId="0" xfId="3" applyNumberFormat="1" applyFont="1" applyFill="1" applyBorder="1" applyAlignment="1" applyProtection="1">
      <alignment horizontal="right" wrapText="1"/>
    </xf>
    <xf numFmtId="1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1" fontId="3" fillId="0" borderId="0" xfId="3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0" applyFont="1" applyFill="1"/>
    <xf numFmtId="0" fontId="3" fillId="0" borderId="0" xfId="3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lef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1" fontId="3" fillId="0" borderId="0" xfId="3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 wrapText="1"/>
    </xf>
    <xf numFmtId="1" fontId="3" fillId="0" borderId="1" xfId="3" applyNumberFormat="1" applyFont="1" applyFill="1" applyBorder="1" applyAlignment="1" applyProtection="1">
      <alignment horizontal="center"/>
    </xf>
    <xf numFmtId="1" fontId="3" fillId="0" borderId="1" xfId="3" applyNumberFormat="1" applyFont="1" applyFill="1" applyBorder="1" applyAlignment="1" applyProtection="1">
      <alignment horizontal="right"/>
    </xf>
    <xf numFmtId="1" fontId="3" fillId="0" borderId="1" xfId="1" applyNumberFormat="1" applyFont="1" applyFill="1" applyBorder="1" applyAlignment="1" applyProtection="1">
      <alignment horizontal="right"/>
    </xf>
    <xf numFmtId="0" fontId="3" fillId="0" borderId="0" xfId="8" applyFont="1" applyFill="1" applyBorder="1" applyAlignment="1">
      <alignment horizontal="right" vertical="top" wrapText="1"/>
    </xf>
    <xf numFmtId="167" fontId="4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 applyProtection="1"/>
    <xf numFmtId="0" fontId="3" fillId="0" borderId="0" xfId="8" applyFont="1" applyFill="1" applyBorder="1" applyAlignment="1">
      <alignment horizontal="center" vertical="top" wrapText="1"/>
    </xf>
    <xf numFmtId="165" fontId="3" fillId="0" borderId="0" xfId="8" applyNumberFormat="1" applyFont="1" applyFill="1" applyBorder="1" applyAlignment="1">
      <alignment horizontal="right" vertical="top" wrapText="1"/>
    </xf>
    <xf numFmtId="171" fontId="3" fillId="0" borderId="0" xfId="6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Alignment="1" applyProtection="1">
      <alignment horizontal="left" vertical="top"/>
    </xf>
    <xf numFmtId="0" fontId="3" fillId="0" borderId="0" xfId="6" applyNumberFormat="1" applyFont="1" applyFill="1" applyAlignment="1" applyProtection="1">
      <alignment horizontal="right" vertical="top"/>
    </xf>
    <xf numFmtId="0" fontId="4" fillId="0" borderId="0" xfId="6" applyNumberFormat="1" applyFont="1" applyFill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left" vertical="top"/>
    </xf>
    <xf numFmtId="0" fontId="4" fillId="0" borderId="0" xfId="6" applyNumberFormat="1" applyFont="1" applyFill="1" applyAlignment="1" applyProtection="1">
      <alignment horizontal="right" vertical="top"/>
    </xf>
    <xf numFmtId="0" fontId="3" fillId="0" borderId="0" xfId="6" applyFont="1" applyFill="1" applyBorder="1" applyAlignment="1" applyProtection="1">
      <alignment horizontal="left" vertical="top" wrapText="1"/>
    </xf>
    <xf numFmtId="172" fontId="4" fillId="0" borderId="0" xfId="6" applyNumberFormat="1" applyFont="1" applyFill="1" applyBorder="1" applyAlignment="1" applyProtection="1">
      <alignment horizontal="right" vertical="top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left" vertical="top"/>
    </xf>
    <xf numFmtId="0" fontId="3" fillId="0" borderId="3" xfId="6" applyNumberFormat="1" applyFont="1" applyFill="1" applyBorder="1" applyAlignment="1" applyProtection="1">
      <alignment horizontal="left" vertical="top"/>
    </xf>
    <xf numFmtId="0" fontId="4" fillId="0" borderId="3" xfId="6" applyNumberFormat="1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 applyProtection="1">
      <alignment horizontal="left" vertical="top" wrapText="1"/>
    </xf>
    <xf numFmtId="1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/>
    <xf numFmtId="0" fontId="3" fillId="0" borderId="0" xfId="3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8" fillId="0" borderId="0" xfId="3" applyNumberFormat="1" applyFont="1" applyFill="1"/>
    <xf numFmtId="0" fontId="4" fillId="0" borderId="0" xfId="3" applyNumberFormat="1" applyFont="1" applyFill="1" applyBorder="1" applyAlignment="1">
      <alignment vertical="top"/>
    </xf>
    <xf numFmtId="170" fontId="4" fillId="0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vertical="top" wrapText="1"/>
    </xf>
    <xf numFmtId="0" fontId="3" fillId="0" borderId="2" xfId="3" applyFont="1" applyFill="1" applyBorder="1" applyAlignment="1" applyProtection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 vertical="center"/>
    </xf>
    <xf numFmtId="0" fontId="3" fillId="2" borderId="0" xfId="3" applyNumberFormat="1" applyFont="1" applyFill="1"/>
    <xf numFmtId="0" fontId="3" fillId="0" borderId="0" xfId="4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8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166" fontId="3" fillId="0" borderId="0" xfId="8" applyNumberFormat="1" applyFont="1" applyFill="1" applyBorder="1" applyAlignment="1">
      <alignment horizontal="right" vertical="top" wrapText="1"/>
    </xf>
    <xf numFmtId="0" fontId="3" fillId="0" borderId="2" xfId="3" applyFont="1" applyFill="1" applyBorder="1" applyAlignment="1">
      <alignment horizontal="right" vertical="top" wrapText="1"/>
    </xf>
    <xf numFmtId="0" fontId="3" fillId="0" borderId="0" xfId="6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wrapText="1"/>
    </xf>
    <xf numFmtId="166" fontId="3" fillId="0" borderId="2" xfId="3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Alignment="1" applyProtection="1">
      <alignment horizontal="right"/>
    </xf>
    <xf numFmtId="1" fontId="3" fillId="0" borderId="0" xfId="5" applyNumberFormat="1" applyFont="1" applyFill="1" applyAlignment="1" applyProtection="1">
      <alignment horizontal="right"/>
    </xf>
  </cellXfs>
  <cellStyles count="9">
    <cellStyle name="Comma" xfId="1" builtinId="3"/>
    <cellStyle name="Normal" xfId="0" builtinId="0"/>
    <cellStyle name="Normal_budget 2004-05_2.6.04" xfId="2"/>
    <cellStyle name="Normal_budget for 03-04" xfId="3"/>
    <cellStyle name="Normal_budget for 03-04 2" xfId="8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120579</xdr:colOff>
      <xdr:row>89</xdr:row>
      <xdr:rowOff>150174</xdr:rowOff>
    </xdr:from>
    <xdr:to>
      <xdr:col>8</xdr:col>
      <xdr:colOff>625761</xdr:colOff>
      <xdr:row>93</xdr:row>
      <xdr:rowOff>56233</xdr:rowOff>
    </xdr:to>
    <xdr:sp macro="" textlink="">
      <xdr:nvSpPr>
        <xdr:cNvPr id="1220" name="Text Box 7" hidden="1"/>
        <xdr:cNvSpPr txBox="1">
          <a:spLocks noChangeArrowheads="1"/>
        </xdr:cNvSpPr>
      </xdr:nvSpPr>
      <xdr:spPr bwMode="auto">
        <a:xfrm>
          <a:off x="6332220" y="16664940"/>
          <a:ext cx="12725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10</xdr:col>
      <xdr:colOff>162447</xdr:colOff>
      <xdr:row>37</xdr:row>
      <xdr:rowOff>233743</xdr:rowOff>
    </xdr:from>
    <xdr:to>
      <xdr:col>12</xdr:col>
      <xdr:colOff>230829</xdr:colOff>
      <xdr:row>40</xdr:row>
      <xdr:rowOff>108999</xdr:rowOff>
    </xdr:to>
    <xdr:sp macro="" textlink="">
      <xdr:nvSpPr>
        <xdr:cNvPr id="1221" name="Text Box 16" hidden="1"/>
        <xdr:cNvSpPr txBox="1">
          <a:spLocks noChangeArrowheads="1"/>
        </xdr:cNvSpPr>
      </xdr:nvSpPr>
      <xdr:spPr bwMode="auto">
        <a:xfrm>
          <a:off x="8648700" y="7139940"/>
          <a:ext cx="1554480" cy="525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10</xdr:col>
      <xdr:colOff>162447</xdr:colOff>
      <xdr:row>47</xdr:row>
      <xdr:rowOff>7755</xdr:rowOff>
    </xdr:from>
    <xdr:to>
      <xdr:col>12</xdr:col>
      <xdr:colOff>230829</xdr:colOff>
      <xdr:row>51</xdr:row>
      <xdr:rowOff>1025</xdr:rowOff>
    </xdr:to>
    <xdr:sp macro="" textlink="">
      <xdr:nvSpPr>
        <xdr:cNvPr id="1222" name="Text Box 18" hidden="1"/>
        <xdr:cNvSpPr txBox="1">
          <a:spLocks noChangeArrowheads="1"/>
        </xdr:cNvSpPr>
      </xdr:nvSpPr>
      <xdr:spPr bwMode="auto">
        <a:xfrm>
          <a:off x="8648700" y="8793480"/>
          <a:ext cx="155448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429968</xdr:colOff>
      <xdr:row>65</xdr:row>
      <xdr:rowOff>22544</xdr:rowOff>
    </xdr:from>
    <xdr:to>
      <xdr:col>11</xdr:col>
      <xdr:colOff>344524</xdr:colOff>
      <xdr:row>68</xdr:row>
      <xdr:rowOff>37788</xdr:rowOff>
    </xdr:to>
    <xdr:sp macro="" textlink="">
      <xdr:nvSpPr>
        <xdr:cNvPr id="1223" name="Text Box 25" hidden="1"/>
        <xdr:cNvSpPr txBox="1">
          <a:spLocks noChangeArrowheads="1"/>
        </xdr:cNvSpPr>
      </xdr:nvSpPr>
      <xdr:spPr bwMode="auto">
        <a:xfrm>
          <a:off x="8161020" y="11826240"/>
          <a:ext cx="145542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19</xdr:row>
      <xdr:rowOff>26213</xdr:rowOff>
    </xdr:from>
    <xdr:to>
      <xdr:col>8</xdr:col>
      <xdr:colOff>294499</xdr:colOff>
      <xdr:row>23</xdr:row>
      <xdr:rowOff>140619</xdr:rowOff>
    </xdr:to>
    <xdr:sp macro="" textlink="">
      <xdr:nvSpPr>
        <xdr:cNvPr id="1224" name="Text Box 27" hidden="1"/>
        <xdr:cNvSpPr txBox="1">
          <a:spLocks noChangeArrowheads="1"/>
        </xdr:cNvSpPr>
      </xdr:nvSpPr>
      <xdr:spPr bwMode="auto">
        <a:xfrm>
          <a:off x="5753100" y="3253740"/>
          <a:ext cx="1501140" cy="906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37</xdr:row>
      <xdr:rowOff>72694</xdr:rowOff>
    </xdr:from>
    <xdr:to>
      <xdr:col>8</xdr:col>
      <xdr:colOff>294499</xdr:colOff>
      <xdr:row>40</xdr:row>
      <xdr:rowOff>38161</xdr:rowOff>
    </xdr:to>
    <xdr:sp macro="" textlink="">
      <xdr:nvSpPr>
        <xdr:cNvPr id="1225" name="Text Box 28" hidden="1"/>
        <xdr:cNvSpPr txBox="1">
          <a:spLocks noChangeArrowheads="1"/>
        </xdr:cNvSpPr>
      </xdr:nvSpPr>
      <xdr:spPr bwMode="auto">
        <a:xfrm>
          <a:off x="5753100" y="6972300"/>
          <a:ext cx="15011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46</xdr:row>
      <xdr:rowOff>85547</xdr:rowOff>
    </xdr:from>
    <xdr:to>
      <xdr:col>8</xdr:col>
      <xdr:colOff>294499</xdr:colOff>
      <xdr:row>50</xdr:row>
      <xdr:rowOff>81434</xdr:rowOff>
    </xdr:to>
    <xdr:sp macro="" textlink="">
      <xdr:nvSpPr>
        <xdr:cNvPr id="1226" name="Text Box 30" hidden="1"/>
        <xdr:cNvSpPr txBox="1">
          <a:spLocks noChangeArrowheads="1"/>
        </xdr:cNvSpPr>
      </xdr:nvSpPr>
      <xdr:spPr bwMode="auto">
        <a:xfrm>
          <a:off x="5753100" y="8694420"/>
          <a:ext cx="150114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54</xdr:row>
      <xdr:rowOff>24780</xdr:rowOff>
    </xdr:from>
    <xdr:to>
      <xdr:col>8</xdr:col>
      <xdr:colOff>294499</xdr:colOff>
      <xdr:row>58</xdr:row>
      <xdr:rowOff>66042</xdr:rowOff>
    </xdr:to>
    <xdr:sp macro="" textlink="">
      <xdr:nvSpPr>
        <xdr:cNvPr id="1227" name="Text Box 31" hidden="1"/>
        <xdr:cNvSpPr txBox="1">
          <a:spLocks noChangeArrowheads="1"/>
        </xdr:cNvSpPr>
      </xdr:nvSpPr>
      <xdr:spPr bwMode="auto">
        <a:xfrm>
          <a:off x="5753100" y="9974580"/>
          <a:ext cx="1501140" cy="7010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57</xdr:row>
      <xdr:rowOff>10740</xdr:rowOff>
    </xdr:from>
    <xdr:to>
      <xdr:col>8</xdr:col>
      <xdr:colOff>127097</xdr:colOff>
      <xdr:row>61</xdr:row>
      <xdr:rowOff>40997</xdr:rowOff>
    </xdr:to>
    <xdr:sp macro="" textlink="">
      <xdr:nvSpPr>
        <xdr:cNvPr id="1228" name="Text Box 33" hidden="1"/>
        <xdr:cNvSpPr txBox="1">
          <a:spLocks noChangeArrowheads="1"/>
        </xdr:cNvSpPr>
      </xdr:nvSpPr>
      <xdr:spPr bwMode="auto">
        <a:xfrm>
          <a:off x="5753100" y="10462260"/>
          <a:ext cx="135636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313409</xdr:colOff>
      <xdr:row>61</xdr:row>
      <xdr:rowOff>40997</xdr:rowOff>
    </xdr:from>
    <xdr:to>
      <xdr:col>8</xdr:col>
      <xdr:colOff>294499</xdr:colOff>
      <xdr:row>66</xdr:row>
      <xdr:rowOff>134241</xdr:rowOff>
    </xdr:to>
    <xdr:sp macro="" textlink="">
      <xdr:nvSpPr>
        <xdr:cNvPr id="1229" name="Text Box 34" hidden="1"/>
        <xdr:cNvSpPr txBox="1">
          <a:spLocks noChangeArrowheads="1"/>
        </xdr:cNvSpPr>
      </xdr:nvSpPr>
      <xdr:spPr bwMode="auto">
        <a:xfrm>
          <a:off x="5753100" y="11170920"/>
          <a:ext cx="1501140" cy="9448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G234"/>
  <sheetViews>
    <sheetView tabSelected="1" view="pageBreakPreview" zoomScale="106" zoomScaleNormal="145" zoomScaleSheetLayoutView="106" workbookViewId="0">
      <selection activeCell="A223" sqref="A223:G238"/>
    </sheetView>
  </sheetViews>
  <sheetFormatPr defaultColWidth="11" defaultRowHeight="13.2"/>
  <cols>
    <col min="1" max="1" width="5.77734375" style="1" customWidth="1"/>
    <col min="2" max="2" width="8.21875" style="9" customWidth="1"/>
    <col min="3" max="3" width="32.77734375" style="3" customWidth="1"/>
    <col min="4" max="4" width="10.77734375" style="3" customWidth="1"/>
    <col min="5" max="6" width="10.77734375" style="20" customWidth="1"/>
    <col min="7" max="7" width="10.77734375" style="3" customWidth="1"/>
    <col min="8" max="16384" width="11" style="3"/>
  </cols>
  <sheetData>
    <row r="1" spans="1:7">
      <c r="B1" s="152"/>
      <c r="C1" s="2"/>
      <c r="D1" s="7" t="s">
        <v>145</v>
      </c>
      <c r="E1" s="2"/>
      <c r="F1" s="2"/>
      <c r="G1" s="2"/>
    </row>
    <row r="2" spans="1:7">
      <c r="B2" s="152"/>
      <c r="C2" s="2"/>
      <c r="D2" s="7" t="s">
        <v>146</v>
      </c>
      <c r="E2" s="2"/>
      <c r="F2" s="2"/>
      <c r="G2" s="2"/>
    </row>
    <row r="3" spans="1:7">
      <c r="A3" s="4"/>
      <c r="B3" s="5"/>
      <c r="C3" s="6"/>
      <c r="D3" s="7"/>
      <c r="E3" s="6"/>
      <c r="F3" s="8"/>
      <c r="G3" s="6"/>
    </row>
    <row r="4" spans="1:7">
      <c r="C4" s="10" t="s">
        <v>58</v>
      </c>
      <c r="D4" s="11" t="s">
        <v>0</v>
      </c>
      <c r="E4" s="12" t="s">
        <v>1</v>
      </c>
      <c r="F4" s="14"/>
      <c r="G4" s="13"/>
    </row>
    <row r="5" spans="1:7">
      <c r="C5" s="15"/>
      <c r="D5" s="16">
        <v>2014</v>
      </c>
      <c r="E5" s="17" t="s">
        <v>65</v>
      </c>
      <c r="F5" s="14"/>
      <c r="G5" s="13"/>
    </row>
    <row r="6" spans="1:7">
      <c r="C6" s="10" t="s">
        <v>2</v>
      </c>
      <c r="D6" s="11">
        <v>2052</v>
      </c>
      <c r="E6" s="18" t="s">
        <v>3</v>
      </c>
      <c r="F6" s="14"/>
      <c r="G6" s="13"/>
    </row>
    <row r="7" spans="1:7">
      <c r="C7" s="10"/>
      <c r="D7" s="11">
        <v>2056</v>
      </c>
      <c r="E7" s="18" t="s">
        <v>4</v>
      </c>
      <c r="F7" s="14"/>
      <c r="G7" s="13"/>
    </row>
    <row r="8" spans="1:7">
      <c r="C8" s="10"/>
      <c r="D8" s="11">
        <v>2059</v>
      </c>
      <c r="E8" s="18" t="s">
        <v>97</v>
      </c>
      <c r="F8" s="14"/>
      <c r="G8" s="13"/>
    </row>
    <row r="9" spans="1:7">
      <c r="B9" s="19"/>
      <c r="C9" s="13"/>
      <c r="D9" s="11">
        <v>2070</v>
      </c>
      <c r="E9" s="18" t="s">
        <v>5</v>
      </c>
      <c r="F9" s="14"/>
      <c r="G9" s="13"/>
    </row>
    <row r="10" spans="1:7">
      <c r="B10" s="19"/>
      <c r="C10" s="13"/>
      <c r="D10" s="11">
        <v>2075</v>
      </c>
      <c r="E10" s="18" t="s">
        <v>48</v>
      </c>
      <c r="F10" s="14"/>
      <c r="G10" s="13"/>
    </row>
    <row r="11" spans="1:7">
      <c r="C11" s="20" t="s">
        <v>59</v>
      </c>
      <c r="D11" s="11">
        <v>2235</v>
      </c>
      <c r="E11" s="18" t="s">
        <v>6</v>
      </c>
      <c r="F11" s="14"/>
      <c r="G11" s="13"/>
    </row>
    <row r="12" spans="1:7" ht="12.75" customHeight="1">
      <c r="C12" s="20"/>
      <c r="D12" s="11">
        <v>4059</v>
      </c>
      <c r="E12" s="18" t="s">
        <v>93</v>
      </c>
      <c r="F12" s="14"/>
      <c r="G12" s="13"/>
    </row>
    <row r="13" spans="1:7" ht="11.4" customHeight="1">
      <c r="C13" s="20"/>
      <c r="D13" s="11"/>
      <c r="E13" s="18"/>
      <c r="F13" s="14"/>
      <c r="G13" s="13"/>
    </row>
    <row r="14" spans="1:7" ht="17.399999999999999" customHeight="1">
      <c r="A14" s="132" t="s">
        <v>139</v>
      </c>
      <c r="E14" s="14"/>
      <c r="F14" s="14"/>
      <c r="G14" s="13"/>
    </row>
    <row r="15" spans="1:7" ht="13.8" customHeight="1">
      <c r="A15" s="132"/>
      <c r="E15" s="14"/>
      <c r="F15" s="14"/>
      <c r="G15" s="13"/>
    </row>
    <row r="16" spans="1:7">
      <c r="C16" s="21"/>
      <c r="D16" s="22" t="s">
        <v>61</v>
      </c>
      <c r="E16" s="22" t="s">
        <v>62</v>
      </c>
      <c r="F16" s="22" t="s">
        <v>9</v>
      </c>
      <c r="G16" s="23"/>
    </row>
    <row r="17" spans="1:7">
      <c r="C17" s="26" t="s">
        <v>7</v>
      </c>
      <c r="D17" s="25">
        <f>G196</f>
        <v>604219</v>
      </c>
      <c r="E17" s="25">
        <f>G217</f>
        <v>182697</v>
      </c>
      <c r="F17" s="25">
        <f>E17+D17</f>
        <v>786916</v>
      </c>
      <c r="G17" s="23"/>
    </row>
    <row r="18" spans="1:7">
      <c r="C18" s="23"/>
      <c r="D18" s="24"/>
      <c r="E18" s="26"/>
      <c r="F18" s="10"/>
      <c r="G18" s="23"/>
    </row>
    <row r="19" spans="1:7">
      <c r="A19" s="132" t="s">
        <v>56</v>
      </c>
      <c r="D19" s="23"/>
      <c r="E19" s="10"/>
      <c r="F19" s="10"/>
      <c r="G19" s="23"/>
    </row>
    <row r="20" spans="1:7" s="33" customFormat="1" ht="13.5" customHeight="1">
      <c r="A20" s="27"/>
      <c r="B20" s="28"/>
      <c r="C20" s="29"/>
      <c r="D20" s="30"/>
      <c r="E20" s="31"/>
      <c r="F20" s="31"/>
      <c r="G20" s="32" t="s">
        <v>67</v>
      </c>
    </row>
    <row r="21" spans="1:7" s="33" customFormat="1" ht="27" customHeight="1">
      <c r="A21" s="34"/>
      <c r="B21" s="35"/>
      <c r="C21" s="36"/>
      <c r="D21" s="161" t="s">
        <v>147</v>
      </c>
      <c r="E21" s="156" t="s">
        <v>148</v>
      </c>
      <c r="F21" s="158" t="s">
        <v>149</v>
      </c>
      <c r="G21" s="156"/>
    </row>
    <row r="22" spans="1:7" s="33" customFormat="1">
      <c r="A22" s="27"/>
      <c r="B22" s="163" t="s">
        <v>8</v>
      </c>
      <c r="C22" s="163"/>
      <c r="D22" s="159" t="s">
        <v>140</v>
      </c>
      <c r="E22" s="159" t="s">
        <v>115</v>
      </c>
      <c r="F22" s="160" t="s">
        <v>115</v>
      </c>
      <c r="G22" s="157"/>
    </row>
    <row r="23" spans="1:7" s="33" customFormat="1">
      <c r="A23" s="37"/>
      <c r="B23" s="38"/>
      <c r="C23" s="29"/>
      <c r="D23" s="31"/>
      <c r="E23" s="31"/>
      <c r="F23" s="31"/>
      <c r="G23" s="39"/>
    </row>
    <row r="24" spans="1:7" ht="15" customHeight="1">
      <c r="A24" s="4"/>
      <c r="B24" s="5"/>
      <c r="C24" s="40" t="s">
        <v>10</v>
      </c>
      <c r="D24" s="160"/>
      <c r="E24" s="160"/>
      <c r="F24" s="160"/>
      <c r="G24" s="160"/>
    </row>
    <row r="25" spans="1:7" ht="15" customHeight="1">
      <c r="A25" s="1" t="s">
        <v>11</v>
      </c>
      <c r="B25" s="19">
        <v>2013</v>
      </c>
      <c r="C25" s="42" t="s">
        <v>1</v>
      </c>
      <c r="D25" s="43"/>
      <c r="E25" s="10"/>
      <c r="F25" s="10"/>
      <c r="G25" s="18"/>
    </row>
    <row r="26" spans="1:7" ht="26.4">
      <c r="B26" s="44">
        <v>0.10100000000000001</v>
      </c>
      <c r="C26" s="42" t="s">
        <v>156</v>
      </c>
      <c r="D26" s="45"/>
      <c r="E26" s="47"/>
      <c r="F26" s="47"/>
      <c r="G26" s="46"/>
    </row>
    <row r="27" spans="1:7" ht="15" customHeight="1">
      <c r="B27" s="5">
        <v>60</v>
      </c>
      <c r="C27" s="48" t="s">
        <v>70</v>
      </c>
      <c r="D27" s="49"/>
      <c r="E27" s="49"/>
      <c r="F27" s="49"/>
      <c r="G27" s="47"/>
    </row>
    <row r="28" spans="1:7" ht="15" customHeight="1">
      <c r="B28" s="52" t="s">
        <v>18</v>
      </c>
      <c r="C28" s="50" t="s">
        <v>12</v>
      </c>
      <c r="D28" s="164">
        <v>1810</v>
      </c>
      <c r="E28" s="164">
        <v>2208</v>
      </c>
      <c r="F28" s="164">
        <v>2208</v>
      </c>
      <c r="G28" s="51">
        <v>2304</v>
      </c>
    </row>
    <row r="29" spans="1:7" ht="15" customHeight="1">
      <c r="B29" s="52"/>
      <c r="C29" s="48"/>
      <c r="D29" s="53"/>
      <c r="E29" s="49"/>
      <c r="F29" s="49"/>
      <c r="G29" s="47"/>
    </row>
    <row r="30" spans="1:7" ht="15" customHeight="1">
      <c r="B30" s="5">
        <v>61</v>
      </c>
      <c r="C30" s="48" t="s">
        <v>71</v>
      </c>
      <c r="D30" s="53"/>
      <c r="E30" s="49"/>
      <c r="F30" s="49"/>
      <c r="G30" s="47"/>
    </row>
    <row r="31" spans="1:7" ht="15" customHeight="1">
      <c r="B31" s="52" t="s">
        <v>36</v>
      </c>
      <c r="C31" s="50" t="s">
        <v>12</v>
      </c>
      <c r="D31" s="164">
        <v>16998</v>
      </c>
      <c r="E31" s="164">
        <v>24342</v>
      </c>
      <c r="F31" s="164">
        <v>24342</v>
      </c>
      <c r="G31" s="51">
        <v>15624</v>
      </c>
    </row>
    <row r="32" spans="1:7" ht="26.4">
      <c r="A32" s="1" t="s">
        <v>9</v>
      </c>
      <c r="B32" s="44">
        <v>0.10100000000000001</v>
      </c>
      <c r="C32" s="42" t="s">
        <v>155</v>
      </c>
      <c r="D32" s="55">
        <f t="shared" ref="D32:F32" si="0">D28+D31</f>
        <v>18808</v>
      </c>
      <c r="E32" s="55">
        <f t="shared" si="0"/>
        <v>26550</v>
      </c>
      <c r="F32" s="55">
        <f t="shared" si="0"/>
        <v>26550</v>
      </c>
      <c r="G32" s="55">
        <v>17928</v>
      </c>
    </row>
    <row r="33" spans="1:7" ht="15" customHeight="1">
      <c r="A33" s="4"/>
      <c r="B33" s="56"/>
      <c r="C33" s="57"/>
      <c r="D33" s="58"/>
      <c r="E33" s="59"/>
      <c r="F33" s="59"/>
      <c r="G33" s="59"/>
    </row>
    <row r="34" spans="1:7" ht="15" customHeight="1">
      <c r="A34" s="4"/>
      <c r="B34" s="61">
        <v>0.10199999999999999</v>
      </c>
      <c r="C34" s="62" t="s">
        <v>66</v>
      </c>
      <c r="D34" s="58"/>
      <c r="E34" s="59"/>
      <c r="F34" s="59"/>
      <c r="G34" s="59"/>
    </row>
    <row r="35" spans="1:7" ht="26.4">
      <c r="A35" s="4"/>
      <c r="B35" s="5">
        <v>60</v>
      </c>
      <c r="C35" s="4" t="s">
        <v>73</v>
      </c>
      <c r="D35" s="63"/>
      <c r="E35" s="65"/>
      <c r="F35" s="65"/>
      <c r="G35" s="59"/>
    </row>
    <row r="36" spans="1:7" ht="15" customHeight="1">
      <c r="A36" s="4"/>
      <c r="B36" s="56" t="s">
        <v>72</v>
      </c>
      <c r="C36" s="57" t="s">
        <v>66</v>
      </c>
      <c r="D36" s="68">
        <v>1255</v>
      </c>
      <c r="E36" s="68">
        <v>1320</v>
      </c>
      <c r="F36" s="68">
        <v>1320</v>
      </c>
      <c r="G36" s="67">
        <v>1452</v>
      </c>
    </row>
    <row r="37" spans="1:7">
      <c r="A37" s="4"/>
      <c r="B37" s="56"/>
      <c r="C37" s="57"/>
      <c r="D37" s="63"/>
      <c r="E37" s="65"/>
      <c r="F37" s="65"/>
      <c r="G37" s="59"/>
    </row>
    <row r="38" spans="1:7" ht="26.4">
      <c r="A38" s="4"/>
      <c r="B38" s="5">
        <v>61</v>
      </c>
      <c r="C38" s="57" t="s">
        <v>89</v>
      </c>
      <c r="D38" s="63"/>
      <c r="E38" s="65"/>
      <c r="F38" s="65"/>
      <c r="G38" s="59"/>
    </row>
    <row r="39" spans="1:7" ht="13.95" customHeight="1">
      <c r="A39" s="4"/>
      <c r="B39" s="56" t="s">
        <v>55</v>
      </c>
      <c r="C39" s="57" t="s">
        <v>66</v>
      </c>
      <c r="D39" s="68">
        <v>10065</v>
      </c>
      <c r="E39" s="68">
        <v>10560</v>
      </c>
      <c r="F39" s="68">
        <v>10560</v>
      </c>
      <c r="G39" s="67">
        <v>11616</v>
      </c>
    </row>
    <row r="40" spans="1:7" ht="13.95" customHeight="1">
      <c r="A40" s="4" t="s">
        <v>9</v>
      </c>
      <c r="B40" s="61">
        <v>0.10199999999999999</v>
      </c>
      <c r="C40" s="62" t="s">
        <v>66</v>
      </c>
      <c r="D40" s="68">
        <f>D39+D36</f>
        <v>11320</v>
      </c>
      <c r="E40" s="68">
        <f t="shared" ref="E40:F40" si="1">E39+E36</f>
        <v>11880</v>
      </c>
      <c r="F40" s="68">
        <f t="shared" si="1"/>
        <v>11880</v>
      </c>
      <c r="G40" s="68">
        <v>13068</v>
      </c>
    </row>
    <row r="41" spans="1:7" ht="13.95" customHeight="1">
      <c r="A41" s="4"/>
      <c r="B41" s="56"/>
      <c r="C41" s="57"/>
      <c r="D41" s="69"/>
      <c r="E41" s="47"/>
      <c r="F41" s="47"/>
      <c r="G41" s="47"/>
    </row>
    <row r="42" spans="1:7" ht="13.95" customHeight="1">
      <c r="A42" s="4"/>
      <c r="B42" s="61">
        <v>0.104</v>
      </c>
      <c r="C42" s="62" t="s">
        <v>81</v>
      </c>
      <c r="D42" s="58"/>
      <c r="E42" s="59"/>
      <c r="F42" s="59"/>
      <c r="G42" s="59"/>
    </row>
    <row r="43" spans="1:7" ht="13.95" customHeight="1">
      <c r="A43" s="4"/>
      <c r="B43" s="56" t="s">
        <v>14</v>
      </c>
      <c r="C43" s="57" t="s">
        <v>15</v>
      </c>
      <c r="D43" s="117">
        <v>7000</v>
      </c>
      <c r="E43" s="117">
        <v>7000</v>
      </c>
      <c r="F43" s="117">
        <v>7000</v>
      </c>
      <c r="G43" s="71">
        <v>5000</v>
      </c>
    </row>
    <row r="44" spans="1:7" ht="13.95" customHeight="1">
      <c r="A44" s="4" t="s">
        <v>9</v>
      </c>
      <c r="B44" s="61">
        <v>0.104</v>
      </c>
      <c r="C44" s="62" t="s">
        <v>81</v>
      </c>
      <c r="D44" s="55">
        <f t="shared" ref="D44:F44" si="2">D43</f>
        <v>7000</v>
      </c>
      <c r="E44" s="55">
        <f t="shared" si="2"/>
        <v>7000</v>
      </c>
      <c r="F44" s="55">
        <f t="shared" si="2"/>
        <v>7000</v>
      </c>
      <c r="G44" s="72">
        <v>5000</v>
      </c>
    </row>
    <row r="45" spans="1:7" ht="13.95" customHeight="1">
      <c r="A45" s="4"/>
      <c r="B45" s="56"/>
      <c r="C45" s="57"/>
      <c r="D45" s="69"/>
      <c r="E45" s="47"/>
      <c r="F45" s="47"/>
      <c r="G45" s="47"/>
    </row>
    <row r="46" spans="1:7" ht="13.95" customHeight="1">
      <c r="A46" s="4"/>
      <c r="B46" s="61">
        <v>0.105</v>
      </c>
      <c r="C46" s="62" t="s">
        <v>150</v>
      </c>
      <c r="D46" s="58"/>
      <c r="E46" s="59"/>
      <c r="F46" s="59"/>
      <c r="G46" s="59"/>
    </row>
    <row r="47" spans="1:7" ht="13.95" customHeight="1">
      <c r="A47" s="4"/>
      <c r="B47" s="5">
        <v>60</v>
      </c>
      <c r="C47" s="57" t="s">
        <v>151</v>
      </c>
      <c r="D47" s="63"/>
      <c r="E47" s="65"/>
      <c r="F47" s="65"/>
      <c r="G47" s="59"/>
    </row>
    <row r="48" spans="1:7" ht="13.95" customHeight="1">
      <c r="A48" s="4"/>
      <c r="B48" s="56" t="s">
        <v>74</v>
      </c>
      <c r="C48" s="57" t="s">
        <v>152</v>
      </c>
      <c r="D48" s="117">
        <v>10000</v>
      </c>
      <c r="E48" s="117">
        <v>10000</v>
      </c>
      <c r="F48" s="117">
        <f>10000+E48</f>
        <v>20000</v>
      </c>
      <c r="G48" s="71">
        <v>50000</v>
      </c>
    </row>
    <row r="49" spans="1:7" ht="13.95" customHeight="1">
      <c r="A49" s="4"/>
      <c r="B49" s="56"/>
      <c r="C49" s="57"/>
      <c r="D49" s="63"/>
      <c r="E49" s="65"/>
      <c r="F49" s="65"/>
      <c r="G49" s="59"/>
    </row>
    <row r="50" spans="1:7" ht="13.95" customHeight="1">
      <c r="A50" s="4"/>
      <c r="B50" s="5">
        <v>61</v>
      </c>
      <c r="C50" s="57" t="s">
        <v>150</v>
      </c>
      <c r="D50" s="63"/>
      <c r="E50" s="65"/>
      <c r="F50" s="65"/>
      <c r="G50" s="59"/>
    </row>
    <row r="51" spans="1:7" ht="13.95" customHeight="1">
      <c r="A51" s="4"/>
      <c r="B51" s="52" t="s">
        <v>75</v>
      </c>
      <c r="C51" s="57" t="s">
        <v>152</v>
      </c>
      <c r="D51" s="117">
        <v>5450</v>
      </c>
      <c r="E51" s="117">
        <v>7500</v>
      </c>
      <c r="F51" s="117">
        <v>7500</v>
      </c>
      <c r="G51" s="71">
        <v>8250</v>
      </c>
    </row>
    <row r="52" spans="1:7" ht="13.95" customHeight="1">
      <c r="A52" s="137" t="s">
        <v>9</v>
      </c>
      <c r="B52" s="153">
        <v>0.105</v>
      </c>
      <c r="C52" s="154" t="s">
        <v>150</v>
      </c>
      <c r="D52" s="55">
        <f>D51+D48</f>
        <v>15450</v>
      </c>
      <c r="E52" s="55">
        <f t="shared" ref="E52:F52" si="3">E51+E48</f>
        <v>17500</v>
      </c>
      <c r="F52" s="55">
        <f t="shared" si="3"/>
        <v>27500</v>
      </c>
      <c r="G52" s="55">
        <v>58250</v>
      </c>
    </row>
    <row r="53" spans="1:7" ht="10.199999999999999" customHeight="1">
      <c r="A53" s="4"/>
      <c r="B53" s="56"/>
      <c r="C53" s="57"/>
      <c r="D53" s="58"/>
      <c r="E53" s="59"/>
      <c r="F53" s="59"/>
      <c r="G53" s="59"/>
    </row>
    <row r="54" spans="1:7" ht="13.95" customHeight="1">
      <c r="A54" s="4"/>
      <c r="B54" s="61">
        <v>0.106</v>
      </c>
      <c r="C54" s="62" t="s">
        <v>16</v>
      </c>
      <c r="D54" s="58"/>
      <c r="E54" s="59"/>
      <c r="F54" s="59"/>
      <c r="G54" s="59"/>
    </row>
    <row r="55" spans="1:7" ht="13.95" customHeight="1">
      <c r="A55" s="4"/>
      <c r="B55" s="5">
        <v>60</v>
      </c>
      <c r="C55" s="57" t="s">
        <v>17</v>
      </c>
      <c r="D55" s="58"/>
      <c r="E55" s="59"/>
      <c r="F55" s="59"/>
      <c r="G55" s="59"/>
    </row>
    <row r="56" spans="1:7" ht="13.95" customHeight="1">
      <c r="A56" s="4"/>
      <c r="B56" s="56" t="s">
        <v>18</v>
      </c>
      <c r="C56" s="57" t="s">
        <v>12</v>
      </c>
      <c r="D56" s="117">
        <v>68829</v>
      </c>
      <c r="E56" s="117">
        <v>31524</v>
      </c>
      <c r="F56" s="117">
        <v>31524</v>
      </c>
      <c r="G56" s="71">
        <v>14586</v>
      </c>
    </row>
    <row r="57" spans="1:7" s="162" customFormat="1" ht="13.95" customHeight="1">
      <c r="A57" s="4"/>
      <c r="B57" s="56" t="s">
        <v>128</v>
      </c>
      <c r="C57" s="57" t="s">
        <v>124</v>
      </c>
      <c r="D57" s="70">
        <v>0</v>
      </c>
      <c r="E57" s="70">
        <v>0</v>
      </c>
      <c r="F57" s="70">
        <v>0</v>
      </c>
      <c r="G57" s="71">
        <v>17606</v>
      </c>
    </row>
    <row r="58" spans="1:7" ht="13.95" customHeight="1">
      <c r="A58" s="4"/>
      <c r="B58" s="56" t="s">
        <v>19</v>
      </c>
      <c r="C58" s="57" t="s">
        <v>20</v>
      </c>
      <c r="D58" s="117">
        <v>450</v>
      </c>
      <c r="E58" s="117">
        <v>750</v>
      </c>
      <c r="F58" s="117">
        <v>750</v>
      </c>
      <c r="G58" s="71">
        <v>825</v>
      </c>
    </row>
    <row r="59" spans="1:7" ht="13.95" customHeight="1">
      <c r="A59" s="4"/>
      <c r="B59" s="56" t="s">
        <v>21</v>
      </c>
      <c r="C59" s="57" t="s">
        <v>22</v>
      </c>
      <c r="D59" s="68">
        <v>96</v>
      </c>
      <c r="E59" s="68">
        <v>75</v>
      </c>
      <c r="F59" s="68">
        <v>75</v>
      </c>
      <c r="G59" s="67">
        <v>83</v>
      </c>
    </row>
    <row r="60" spans="1:7" ht="13.95" customHeight="1">
      <c r="A60" s="4" t="s">
        <v>9</v>
      </c>
      <c r="B60" s="5">
        <v>60</v>
      </c>
      <c r="C60" s="57" t="s">
        <v>17</v>
      </c>
      <c r="D60" s="68">
        <f>SUM(D56:D59)</f>
        <v>69375</v>
      </c>
      <c r="E60" s="68">
        <f t="shared" ref="E60:F60" si="4">SUM(E56:E59)</f>
        <v>32349</v>
      </c>
      <c r="F60" s="68">
        <f t="shared" si="4"/>
        <v>32349</v>
      </c>
      <c r="G60" s="73">
        <v>33100</v>
      </c>
    </row>
    <row r="61" spans="1:7" ht="13.95" customHeight="1">
      <c r="A61" s="4" t="s">
        <v>9</v>
      </c>
      <c r="B61" s="61">
        <v>0.106</v>
      </c>
      <c r="C61" s="62" t="s">
        <v>16</v>
      </c>
      <c r="D61" s="68">
        <f t="shared" ref="D61:F61" si="5">D60</f>
        <v>69375</v>
      </c>
      <c r="E61" s="68">
        <f t="shared" si="5"/>
        <v>32349</v>
      </c>
      <c r="F61" s="68">
        <f t="shared" si="5"/>
        <v>32349</v>
      </c>
      <c r="G61" s="73">
        <v>33100</v>
      </c>
    </row>
    <row r="62" spans="1:7">
      <c r="A62" s="4"/>
      <c r="B62" s="74"/>
      <c r="C62" s="62"/>
      <c r="D62" s="58"/>
      <c r="E62" s="59"/>
      <c r="F62" s="59"/>
      <c r="G62" s="59"/>
    </row>
    <row r="63" spans="1:7" ht="13.95" customHeight="1">
      <c r="A63" s="4"/>
      <c r="B63" s="61">
        <v>0.108</v>
      </c>
      <c r="C63" s="62" t="s">
        <v>23</v>
      </c>
      <c r="D63" s="58"/>
      <c r="E63" s="59"/>
      <c r="F63" s="59"/>
      <c r="G63" s="59"/>
    </row>
    <row r="64" spans="1:7" ht="13.95" customHeight="1">
      <c r="A64" s="4"/>
      <c r="B64" s="5">
        <v>60</v>
      </c>
      <c r="C64" s="57" t="s">
        <v>87</v>
      </c>
      <c r="D64" s="63"/>
      <c r="E64" s="65"/>
      <c r="F64" s="65"/>
      <c r="G64" s="59"/>
    </row>
    <row r="65" spans="1:7" ht="13.95" customHeight="1">
      <c r="A65" s="4"/>
      <c r="B65" s="52" t="s">
        <v>19</v>
      </c>
      <c r="C65" s="57" t="s">
        <v>20</v>
      </c>
      <c r="D65" s="68">
        <v>1782</v>
      </c>
      <c r="E65" s="68">
        <v>5000</v>
      </c>
      <c r="F65" s="68">
        <v>5000</v>
      </c>
      <c r="G65" s="67">
        <v>7500</v>
      </c>
    </row>
    <row r="66" spans="1:7" ht="13.95" customHeight="1">
      <c r="A66" s="4" t="s">
        <v>9</v>
      </c>
      <c r="B66" s="5">
        <v>60</v>
      </c>
      <c r="C66" s="57" t="s">
        <v>87</v>
      </c>
      <c r="D66" s="68">
        <f>D65</f>
        <v>1782</v>
      </c>
      <c r="E66" s="68">
        <f t="shared" ref="E66:F66" si="6">E65</f>
        <v>5000</v>
      </c>
      <c r="F66" s="68">
        <f t="shared" si="6"/>
        <v>5000</v>
      </c>
      <c r="G66" s="68">
        <v>7500</v>
      </c>
    </row>
    <row r="67" spans="1:7" ht="13.95" customHeight="1">
      <c r="A67" s="4"/>
      <c r="B67" s="52"/>
      <c r="C67" s="57"/>
      <c r="D67" s="53"/>
      <c r="E67" s="49"/>
      <c r="F67" s="49"/>
      <c r="G67" s="47"/>
    </row>
    <row r="68" spans="1:7" ht="13.95" customHeight="1">
      <c r="A68" s="4"/>
      <c r="B68" s="5">
        <v>61</v>
      </c>
      <c r="C68" s="57" t="s">
        <v>88</v>
      </c>
      <c r="D68" s="63"/>
      <c r="E68" s="65"/>
      <c r="F68" s="65"/>
      <c r="G68" s="59"/>
    </row>
    <row r="69" spans="1:7" ht="13.95" customHeight="1">
      <c r="A69" s="4"/>
      <c r="B69" s="56" t="s">
        <v>37</v>
      </c>
      <c r="C69" s="57" t="s">
        <v>20</v>
      </c>
      <c r="D69" s="68">
        <v>966</v>
      </c>
      <c r="E69" s="68">
        <v>1500</v>
      </c>
      <c r="F69" s="68">
        <v>1500</v>
      </c>
      <c r="G69" s="67">
        <v>1650</v>
      </c>
    </row>
    <row r="70" spans="1:7" ht="13.95" customHeight="1">
      <c r="A70" s="4" t="s">
        <v>9</v>
      </c>
      <c r="B70" s="5">
        <v>61</v>
      </c>
      <c r="C70" s="57" t="s">
        <v>88</v>
      </c>
      <c r="D70" s="68">
        <f t="shared" ref="D70:F70" si="7">D69</f>
        <v>966</v>
      </c>
      <c r="E70" s="68">
        <f t="shared" si="7"/>
        <v>1500</v>
      </c>
      <c r="F70" s="68">
        <f t="shared" si="7"/>
        <v>1500</v>
      </c>
      <c r="G70" s="68">
        <v>1650</v>
      </c>
    </row>
    <row r="71" spans="1:7" ht="14.4" customHeight="1">
      <c r="A71" s="4" t="s">
        <v>9</v>
      </c>
      <c r="B71" s="61">
        <v>0.108</v>
      </c>
      <c r="C71" s="62" t="s">
        <v>23</v>
      </c>
      <c r="D71" s="68">
        <f>D66+D70</f>
        <v>2748</v>
      </c>
      <c r="E71" s="68">
        <f t="shared" ref="E71:F71" si="8">E66+E70</f>
        <v>6500</v>
      </c>
      <c r="F71" s="68">
        <f t="shared" si="8"/>
        <v>6500</v>
      </c>
      <c r="G71" s="68">
        <v>9150</v>
      </c>
    </row>
    <row r="72" spans="1:7" ht="14.4" customHeight="1">
      <c r="A72" s="4"/>
      <c r="B72" s="74"/>
      <c r="C72" s="62"/>
      <c r="D72" s="58"/>
      <c r="E72" s="59"/>
      <c r="F72" s="59"/>
      <c r="G72" s="59"/>
    </row>
    <row r="73" spans="1:7" ht="14.4" customHeight="1">
      <c r="A73" s="4"/>
      <c r="B73" s="75">
        <v>0.8</v>
      </c>
      <c r="C73" s="62" t="s">
        <v>24</v>
      </c>
      <c r="D73" s="58"/>
      <c r="E73" s="59"/>
      <c r="F73" s="59"/>
      <c r="G73" s="59"/>
    </row>
    <row r="74" spans="1:7" ht="14.4" customHeight="1">
      <c r="A74" s="4"/>
      <c r="B74" s="56" t="s">
        <v>25</v>
      </c>
      <c r="C74" s="77" t="s">
        <v>22</v>
      </c>
      <c r="D74" s="165">
        <v>27820</v>
      </c>
      <c r="E74" s="165">
        <v>58088</v>
      </c>
      <c r="F74" s="165">
        <v>58088</v>
      </c>
      <c r="G74" s="78">
        <v>23000</v>
      </c>
    </row>
    <row r="75" spans="1:7" ht="14.4" customHeight="1">
      <c r="A75" s="4" t="s">
        <v>9</v>
      </c>
      <c r="B75" s="75">
        <v>0.8</v>
      </c>
      <c r="C75" s="62" t="s">
        <v>24</v>
      </c>
      <c r="D75" s="55">
        <f>D74</f>
        <v>27820</v>
      </c>
      <c r="E75" s="55">
        <f t="shared" ref="E75:F75" si="9">E74</f>
        <v>58088</v>
      </c>
      <c r="F75" s="55">
        <f t="shared" si="9"/>
        <v>58088</v>
      </c>
      <c r="G75" s="72">
        <v>23000</v>
      </c>
    </row>
    <row r="76" spans="1:7" ht="14.4" customHeight="1">
      <c r="A76" s="4" t="s">
        <v>9</v>
      </c>
      <c r="B76" s="74">
        <v>2013</v>
      </c>
      <c r="C76" s="62" t="s">
        <v>1</v>
      </c>
      <c r="D76" s="55">
        <f>D75+D71+D61+D52+D44+D40+D32</f>
        <v>152521</v>
      </c>
      <c r="E76" s="55">
        <f t="shared" ref="E76:F76" si="10">E75+E71+E61+E52+E44+E40+E32</f>
        <v>159867</v>
      </c>
      <c r="F76" s="55">
        <f t="shared" si="10"/>
        <v>169867</v>
      </c>
      <c r="G76" s="72">
        <v>159496</v>
      </c>
    </row>
    <row r="77" spans="1:7" ht="14.4" customHeight="1">
      <c r="A77" s="4"/>
      <c r="B77" s="74"/>
      <c r="C77" s="57"/>
      <c r="D77" s="58"/>
      <c r="E77" s="59"/>
      <c r="F77" s="60"/>
      <c r="G77" s="59"/>
    </row>
    <row r="78" spans="1:7" ht="14.4" customHeight="1">
      <c r="A78" s="79" t="s">
        <v>11</v>
      </c>
      <c r="B78" s="80">
        <v>2014</v>
      </c>
      <c r="C78" s="81" t="s">
        <v>65</v>
      </c>
      <c r="D78" s="58"/>
      <c r="E78" s="59"/>
      <c r="F78" s="60"/>
      <c r="G78" s="59"/>
    </row>
    <row r="79" spans="1:7" ht="14.4" customHeight="1">
      <c r="A79" s="4"/>
      <c r="B79" s="75">
        <v>0.8</v>
      </c>
      <c r="C79" s="62" t="s">
        <v>24</v>
      </c>
      <c r="D79" s="58"/>
      <c r="E79" s="59"/>
      <c r="F79" s="60"/>
      <c r="G79" s="59"/>
    </row>
    <row r="80" spans="1:7" ht="14.4" customHeight="1">
      <c r="A80" s="79"/>
      <c r="B80" s="5">
        <v>42</v>
      </c>
      <c r="C80" s="82" t="s">
        <v>84</v>
      </c>
      <c r="D80" s="63"/>
      <c r="E80" s="65"/>
      <c r="F80" s="65"/>
      <c r="G80" s="59"/>
    </row>
    <row r="81" spans="1:7" ht="14.4" customHeight="1">
      <c r="A81" s="79"/>
      <c r="B81" s="166" t="s">
        <v>120</v>
      </c>
      <c r="C81" s="84" t="s">
        <v>121</v>
      </c>
      <c r="D81" s="117">
        <v>1500</v>
      </c>
      <c r="E81" s="70">
        <v>0</v>
      </c>
      <c r="F81" s="70">
        <v>0</v>
      </c>
      <c r="G81" s="70">
        <v>0</v>
      </c>
    </row>
    <row r="82" spans="1:7" ht="26.4">
      <c r="A82" s="79"/>
      <c r="B82" s="5" t="s">
        <v>82</v>
      </c>
      <c r="C82" s="77" t="s">
        <v>85</v>
      </c>
      <c r="D82" s="117">
        <v>24264</v>
      </c>
      <c r="E82" s="117">
        <v>70000</v>
      </c>
      <c r="F82" s="117">
        <v>70000</v>
      </c>
      <c r="G82" s="70">
        <v>0</v>
      </c>
    </row>
    <row r="83" spans="1:7" ht="14.4" customHeight="1">
      <c r="A83" s="79" t="s">
        <v>9</v>
      </c>
      <c r="B83" s="5">
        <v>42</v>
      </c>
      <c r="C83" s="82" t="s">
        <v>84</v>
      </c>
      <c r="D83" s="55">
        <f t="shared" ref="D83:F83" si="11">D81+D82</f>
        <v>25764</v>
      </c>
      <c r="E83" s="55">
        <f t="shared" si="11"/>
        <v>70000</v>
      </c>
      <c r="F83" s="55">
        <f t="shared" si="11"/>
        <v>70000</v>
      </c>
      <c r="G83" s="54">
        <v>0</v>
      </c>
    </row>
    <row r="84" spans="1:7" ht="14.4" customHeight="1">
      <c r="A84" s="79" t="s">
        <v>9</v>
      </c>
      <c r="B84" s="75">
        <v>0.8</v>
      </c>
      <c r="C84" s="62" t="s">
        <v>24</v>
      </c>
      <c r="D84" s="117">
        <f t="shared" ref="D84:F85" si="12">D83</f>
        <v>25764</v>
      </c>
      <c r="E84" s="117">
        <f t="shared" si="12"/>
        <v>70000</v>
      </c>
      <c r="F84" s="117">
        <f t="shared" si="12"/>
        <v>70000</v>
      </c>
      <c r="G84" s="70">
        <v>0</v>
      </c>
    </row>
    <row r="85" spans="1:7" ht="14.4" customHeight="1">
      <c r="A85" s="85" t="s">
        <v>9</v>
      </c>
      <c r="B85" s="86">
        <v>2014</v>
      </c>
      <c r="C85" s="87" t="s">
        <v>65</v>
      </c>
      <c r="D85" s="55">
        <f t="shared" si="12"/>
        <v>25764</v>
      </c>
      <c r="E85" s="55">
        <f t="shared" si="12"/>
        <v>70000</v>
      </c>
      <c r="F85" s="55">
        <f t="shared" si="12"/>
        <v>70000</v>
      </c>
      <c r="G85" s="54">
        <v>0</v>
      </c>
    </row>
    <row r="86" spans="1:7" ht="14.4" customHeight="1">
      <c r="A86" s="4"/>
      <c r="B86" s="74"/>
      <c r="C86" s="57"/>
      <c r="D86" s="58"/>
      <c r="E86" s="59"/>
      <c r="F86" s="60"/>
      <c r="G86" s="59"/>
    </row>
    <row r="87" spans="1:7" ht="14.4" customHeight="1">
      <c r="A87" s="4" t="s">
        <v>11</v>
      </c>
      <c r="B87" s="74">
        <v>2052</v>
      </c>
      <c r="C87" s="88" t="s">
        <v>3</v>
      </c>
      <c r="D87" s="58"/>
      <c r="E87" s="59"/>
      <c r="F87" s="59"/>
      <c r="G87" s="59"/>
    </row>
    <row r="88" spans="1:7" ht="14.4" customHeight="1">
      <c r="A88" s="4"/>
      <c r="B88" s="89">
        <v>0.09</v>
      </c>
      <c r="C88" s="88" t="s">
        <v>60</v>
      </c>
      <c r="D88" s="58"/>
      <c r="E88" s="59"/>
      <c r="F88" s="59"/>
      <c r="G88" s="59"/>
    </row>
    <row r="89" spans="1:7" ht="14.4" customHeight="1">
      <c r="A89" s="4"/>
      <c r="B89" s="5">
        <v>15</v>
      </c>
      <c r="C89" s="90" t="s">
        <v>26</v>
      </c>
      <c r="D89" s="91"/>
      <c r="E89" s="76"/>
      <c r="F89" s="76"/>
      <c r="G89" s="76"/>
    </row>
    <row r="90" spans="1:7" ht="14.4" customHeight="1">
      <c r="A90" s="4"/>
      <c r="B90" s="5" t="s">
        <v>27</v>
      </c>
      <c r="C90" s="90" t="s">
        <v>12</v>
      </c>
      <c r="D90" s="117">
        <v>103208</v>
      </c>
      <c r="E90" s="117">
        <v>171697</v>
      </c>
      <c r="F90" s="117">
        <v>171697</v>
      </c>
      <c r="G90" s="71">
        <v>132780</v>
      </c>
    </row>
    <row r="91" spans="1:7" ht="14.4" customHeight="1">
      <c r="A91" s="4"/>
      <c r="B91" s="5" t="s">
        <v>123</v>
      </c>
      <c r="C91" s="90" t="s">
        <v>124</v>
      </c>
      <c r="D91" s="70">
        <v>0</v>
      </c>
      <c r="E91" s="117">
        <v>7970</v>
      </c>
      <c r="F91" s="117">
        <v>7970</v>
      </c>
      <c r="G91" s="71">
        <v>12081</v>
      </c>
    </row>
    <row r="92" spans="1:7" ht="14.4" customHeight="1">
      <c r="A92" s="4"/>
      <c r="B92" s="5" t="s">
        <v>28</v>
      </c>
      <c r="C92" s="90" t="s">
        <v>20</v>
      </c>
      <c r="D92" s="117">
        <v>513</v>
      </c>
      <c r="E92" s="117">
        <v>525</v>
      </c>
      <c r="F92" s="117">
        <v>525</v>
      </c>
      <c r="G92" s="71">
        <v>700</v>
      </c>
    </row>
    <row r="93" spans="1:7" ht="14.4" customHeight="1">
      <c r="A93" s="4"/>
      <c r="B93" s="5" t="s">
        <v>29</v>
      </c>
      <c r="C93" s="90" t="s">
        <v>22</v>
      </c>
      <c r="D93" s="117">
        <v>25338</v>
      </c>
      <c r="E93" s="117">
        <v>11738</v>
      </c>
      <c r="F93" s="117">
        <v>11738</v>
      </c>
      <c r="G93" s="71">
        <v>15000</v>
      </c>
    </row>
    <row r="94" spans="1:7" ht="25.8" customHeight="1">
      <c r="A94" s="4"/>
      <c r="B94" s="5" t="s">
        <v>96</v>
      </c>
      <c r="C94" s="90" t="s">
        <v>153</v>
      </c>
      <c r="D94" s="70">
        <v>0</v>
      </c>
      <c r="E94" s="117">
        <v>30555</v>
      </c>
      <c r="F94" s="117">
        <f>30555-5000</f>
        <v>25555</v>
      </c>
      <c r="G94" s="70">
        <v>0</v>
      </c>
    </row>
    <row r="95" spans="1:7" ht="14.4" customHeight="1">
      <c r="A95" s="4"/>
      <c r="B95" s="5" t="s">
        <v>30</v>
      </c>
      <c r="C95" s="93" t="s">
        <v>15</v>
      </c>
      <c r="D95" s="165">
        <v>4287</v>
      </c>
      <c r="E95" s="165">
        <v>3225</v>
      </c>
      <c r="F95" s="165">
        <v>3225</v>
      </c>
      <c r="G95" s="78">
        <v>4300</v>
      </c>
    </row>
    <row r="96" spans="1:7" ht="14.4" customHeight="1">
      <c r="A96" s="4" t="s">
        <v>9</v>
      </c>
      <c r="B96" s="5">
        <v>15</v>
      </c>
      <c r="C96" s="90" t="s">
        <v>26</v>
      </c>
      <c r="D96" s="55">
        <f t="shared" ref="D96:F96" si="13">SUM(D90:D95)</f>
        <v>133346</v>
      </c>
      <c r="E96" s="55">
        <f t="shared" si="13"/>
        <v>225710</v>
      </c>
      <c r="F96" s="55">
        <f t="shared" si="13"/>
        <v>220710</v>
      </c>
      <c r="G96" s="72">
        <v>164861</v>
      </c>
    </row>
    <row r="97" spans="1:7">
      <c r="A97" s="4"/>
      <c r="B97" s="89"/>
      <c r="C97" s="88"/>
      <c r="D97" s="58"/>
      <c r="E97" s="59"/>
      <c r="F97" s="60"/>
      <c r="G97" s="59"/>
    </row>
    <row r="98" spans="1:7" ht="14.4" customHeight="1">
      <c r="A98" s="4"/>
      <c r="B98" s="5">
        <v>44</v>
      </c>
      <c r="C98" s="90" t="s">
        <v>31</v>
      </c>
      <c r="D98" s="91"/>
      <c r="E98" s="76"/>
      <c r="F98" s="92"/>
      <c r="G98" s="76"/>
    </row>
    <row r="99" spans="1:7" ht="14.4" customHeight="1">
      <c r="A99" s="4"/>
      <c r="B99" s="5" t="s">
        <v>32</v>
      </c>
      <c r="C99" s="90" t="s">
        <v>12</v>
      </c>
      <c r="D99" s="117">
        <v>26100</v>
      </c>
      <c r="E99" s="117">
        <v>38914</v>
      </c>
      <c r="F99" s="117">
        <v>38914</v>
      </c>
      <c r="G99" s="71">
        <v>18197</v>
      </c>
    </row>
    <row r="100" spans="1:7" s="162" customFormat="1" ht="14.4" customHeight="1">
      <c r="A100" s="4"/>
      <c r="B100" s="5" t="s">
        <v>143</v>
      </c>
      <c r="C100" s="90" t="s">
        <v>124</v>
      </c>
      <c r="D100" s="70">
        <v>0</v>
      </c>
      <c r="E100" s="70">
        <v>0</v>
      </c>
      <c r="F100" s="70">
        <v>0</v>
      </c>
      <c r="G100" s="71">
        <v>2609</v>
      </c>
    </row>
    <row r="101" spans="1:7" ht="13.35" customHeight="1">
      <c r="A101" s="4"/>
      <c r="B101" s="5" t="s">
        <v>33</v>
      </c>
      <c r="C101" s="90" t="s">
        <v>20</v>
      </c>
      <c r="D101" s="117">
        <v>124</v>
      </c>
      <c r="E101" s="117">
        <v>338</v>
      </c>
      <c r="F101" s="117">
        <v>338</v>
      </c>
      <c r="G101" s="71">
        <v>450</v>
      </c>
    </row>
    <row r="102" spans="1:7" ht="13.35" customHeight="1">
      <c r="A102" s="4"/>
      <c r="B102" s="5" t="s">
        <v>76</v>
      </c>
      <c r="C102" s="90" t="s">
        <v>22</v>
      </c>
      <c r="D102" s="117">
        <v>7587</v>
      </c>
      <c r="E102" s="117">
        <v>8100</v>
      </c>
      <c r="F102" s="117">
        <v>8100</v>
      </c>
      <c r="G102" s="71">
        <v>8100</v>
      </c>
    </row>
    <row r="103" spans="1:7" ht="13.35" customHeight="1">
      <c r="A103" s="137" t="s">
        <v>9</v>
      </c>
      <c r="B103" s="142">
        <v>44</v>
      </c>
      <c r="C103" s="138" t="s">
        <v>31</v>
      </c>
      <c r="D103" s="55">
        <f t="shared" ref="D103:F103" si="14">SUM(D98:D102)</f>
        <v>33811</v>
      </c>
      <c r="E103" s="55">
        <f t="shared" si="14"/>
        <v>47352</v>
      </c>
      <c r="F103" s="55">
        <f t="shared" si="14"/>
        <v>47352</v>
      </c>
      <c r="G103" s="72">
        <v>29356</v>
      </c>
    </row>
    <row r="104" spans="1:7" ht="13.35" customHeight="1">
      <c r="A104" s="4" t="s">
        <v>9</v>
      </c>
      <c r="B104" s="89">
        <v>0.09</v>
      </c>
      <c r="C104" s="88" t="s">
        <v>60</v>
      </c>
      <c r="D104" s="68">
        <f t="shared" ref="D104:F104" si="15">D103+D96</f>
        <v>167157</v>
      </c>
      <c r="E104" s="68">
        <f t="shared" si="15"/>
        <v>273062</v>
      </c>
      <c r="F104" s="68">
        <f t="shared" si="15"/>
        <v>268062</v>
      </c>
      <c r="G104" s="73">
        <v>194217</v>
      </c>
    </row>
    <row r="105" spans="1:7" ht="13.35" customHeight="1">
      <c r="A105" s="4" t="s">
        <v>9</v>
      </c>
      <c r="B105" s="74">
        <v>2052</v>
      </c>
      <c r="C105" s="88" t="s">
        <v>3</v>
      </c>
      <c r="D105" s="55">
        <f t="shared" ref="D105:F105" si="16">D104</f>
        <v>167157</v>
      </c>
      <c r="E105" s="55">
        <f t="shared" si="16"/>
        <v>273062</v>
      </c>
      <c r="F105" s="55">
        <f t="shared" si="16"/>
        <v>268062</v>
      </c>
      <c r="G105" s="72">
        <v>194217</v>
      </c>
    </row>
    <row r="106" spans="1:7">
      <c r="A106" s="4"/>
      <c r="B106" s="74"/>
      <c r="C106" s="90"/>
      <c r="D106" s="58"/>
      <c r="E106" s="59"/>
      <c r="F106" s="59"/>
      <c r="G106" s="59"/>
    </row>
    <row r="107" spans="1:7" ht="13.35" customHeight="1">
      <c r="A107" s="94" t="s">
        <v>11</v>
      </c>
      <c r="B107" s="95">
        <v>2056</v>
      </c>
      <c r="C107" s="96" t="s">
        <v>4</v>
      </c>
      <c r="D107" s="91"/>
      <c r="E107" s="76"/>
      <c r="F107" s="76"/>
      <c r="G107" s="76"/>
    </row>
    <row r="108" spans="1:7" ht="13.35" customHeight="1">
      <c r="A108" s="94"/>
      <c r="B108" s="97">
        <v>1E-3</v>
      </c>
      <c r="C108" s="96" t="s">
        <v>34</v>
      </c>
      <c r="D108" s="91"/>
      <c r="E108" s="76"/>
      <c r="F108" s="76"/>
      <c r="G108" s="76"/>
    </row>
    <row r="109" spans="1:7" ht="13.35" customHeight="1">
      <c r="A109" s="94"/>
      <c r="B109" s="98">
        <v>61</v>
      </c>
      <c r="C109" s="99" t="s">
        <v>35</v>
      </c>
      <c r="D109" s="91"/>
      <c r="E109" s="76"/>
      <c r="F109" s="92"/>
      <c r="G109" s="76"/>
    </row>
    <row r="110" spans="1:7" ht="13.35" customHeight="1">
      <c r="A110" s="94"/>
      <c r="B110" s="56" t="s">
        <v>36</v>
      </c>
      <c r="C110" s="99" t="s">
        <v>12</v>
      </c>
      <c r="D110" s="117">
        <v>40650</v>
      </c>
      <c r="E110" s="117">
        <v>35492</v>
      </c>
      <c r="F110" s="117">
        <v>35492</v>
      </c>
      <c r="G110" s="71">
        <v>51246</v>
      </c>
    </row>
    <row r="111" spans="1:7" ht="13.35" customHeight="1">
      <c r="A111" s="94"/>
      <c r="B111" s="56" t="s">
        <v>127</v>
      </c>
      <c r="C111" s="99" t="s">
        <v>124</v>
      </c>
      <c r="D111" s="70">
        <v>0</v>
      </c>
      <c r="E111" s="117">
        <v>574</v>
      </c>
      <c r="F111" s="117">
        <v>574</v>
      </c>
      <c r="G111" s="71">
        <v>1295</v>
      </c>
    </row>
    <row r="112" spans="1:7" ht="13.35" customHeight="1">
      <c r="A112" s="94"/>
      <c r="B112" s="56" t="s">
        <v>37</v>
      </c>
      <c r="C112" s="99" t="s">
        <v>20</v>
      </c>
      <c r="D112" s="117">
        <v>200</v>
      </c>
      <c r="E112" s="117">
        <v>150</v>
      </c>
      <c r="F112" s="117">
        <v>150</v>
      </c>
      <c r="G112" s="71">
        <v>200</v>
      </c>
    </row>
    <row r="113" spans="1:7" ht="13.35" customHeight="1">
      <c r="A113" s="94"/>
      <c r="B113" s="56" t="s">
        <v>38</v>
      </c>
      <c r="C113" s="99" t="s">
        <v>22</v>
      </c>
      <c r="D113" s="117">
        <v>6701</v>
      </c>
      <c r="E113" s="117">
        <v>4560</v>
      </c>
      <c r="F113" s="117">
        <v>4560</v>
      </c>
      <c r="G113" s="71">
        <v>6700</v>
      </c>
    </row>
    <row r="114" spans="1:7" ht="12" customHeight="1">
      <c r="A114" s="94"/>
      <c r="B114" s="56" t="s">
        <v>39</v>
      </c>
      <c r="C114" s="99" t="s">
        <v>15</v>
      </c>
      <c r="D114" s="167">
        <v>10200</v>
      </c>
      <c r="E114" s="167">
        <v>10200</v>
      </c>
      <c r="F114" s="167">
        <f>2000+E114</f>
        <v>12200</v>
      </c>
      <c r="G114" s="10">
        <v>10500</v>
      </c>
    </row>
    <row r="115" spans="1:7" ht="13.35" customHeight="1">
      <c r="A115" s="94" t="s">
        <v>9</v>
      </c>
      <c r="B115" s="98">
        <v>61</v>
      </c>
      <c r="C115" s="99" t="s">
        <v>35</v>
      </c>
      <c r="D115" s="55">
        <f t="shared" ref="D115:F115" si="17">SUM(D110:D114)</f>
        <v>57751</v>
      </c>
      <c r="E115" s="55">
        <f t="shared" si="17"/>
        <v>50976</v>
      </c>
      <c r="F115" s="55">
        <f t="shared" si="17"/>
        <v>52976</v>
      </c>
      <c r="G115" s="72">
        <v>69941</v>
      </c>
    </row>
    <row r="116" spans="1:7" ht="10.95" customHeight="1">
      <c r="A116" s="94"/>
      <c r="B116" s="98"/>
      <c r="C116" s="99"/>
      <c r="D116" s="58"/>
      <c r="E116" s="59"/>
      <c r="F116" s="60"/>
      <c r="G116" s="59"/>
    </row>
    <row r="117" spans="1:7" ht="14.4" customHeight="1">
      <c r="A117" s="94"/>
      <c r="B117" s="98">
        <v>63</v>
      </c>
      <c r="C117" s="99" t="s">
        <v>50</v>
      </c>
      <c r="D117" s="58"/>
      <c r="E117" s="59"/>
      <c r="F117" s="60"/>
      <c r="G117" s="59"/>
    </row>
    <row r="118" spans="1:7" ht="14.4" customHeight="1">
      <c r="A118" s="94"/>
      <c r="B118" s="56" t="s">
        <v>51</v>
      </c>
      <c r="C118" s="99" t="s">
        <v>12</v>
      </c>
      <c r="D118" s="117">
        <v>21336</v>
      </c>
      <c r="E118" s="117">
        <v>16570</v>
      </c>
      <c r="F118" s="117">
        <v>16570</v>
      </c>
      <c r="G118" s="71">
        <v>24160</v>
      </c>
    </row>
    <row r="119" spans="1:7" s="162" customFormat="1" ht="14.4" customHeight="1">
      <c r="A119" s="94"/>
      <c r="B119" s="56" t="s">
        <v>144</v>
      </c>
      <c r="C119" s="99" t="s">
        <v>124</v>
      </c>
      <c r="D119" s="70">
        <v>0</v>
      </c>
      <c r="E119" s="70">
        <v>0</v>
      </c>
      <c r="F119" s="70">
        <v>0</v>
      </c>
      <c r="G119" s="71">
        <v>1301</v>
      </c>
    </row>
    <row r="120" spans="1:7" ht="14.4" customHeight="1">
      <c r="A120" s="94"/>
      <c r="B120" s="56" t="s">
        <v>52</v>
      </c>
      <c r="C120" s="99" t="s">
        <v>20</v>
      </c>
      <c r="D120" s="117">
        <v>180</v>
      </c>
      <c r="E120" s="117">
        <v>135</v>
      </c>
      <c r="F120" s="117">
        <v>135</v>
      </c>
      <c r="G120" s="71">
        <v>200</v>
      </c>
    </row>
    <row r="121" spans="1:7" ht="14.4" customHeight="1">
      <c r="A121" s="94"/>
      <c r="B121" s="56" t="s">
        <v>53</v>
      </c>
      <c r="C121" s="99" t="s">
        <v>22</v>
      </c>
      <c r="D121" s="117">
        <v>1969</v>
      </c>
      <c r="E121" s="117">
        <v>1120</v>
      </c>
      <c r="F121" s="117">
        <v>1120</v>
      </c>
      <c r="G121" s="71">
        <v>1200</v>
      </c>
    </row>
    <row r="122" spans="1:7" ht="14.4" customHeight="1">
      <c r="A122" s="94"/>
      <c r="B122" s="56" t="s">
        <v>54</v>
      </c>
      <c r="C122" s="99" t="s">
        <v>15</v>
      </c>
      <c r="D122" s="117">
        <v>5034</v>
      </c>
      <c r="E122" s="117">
        <v>3935</v>
      </c>
      <c r="F122" s="117">
        <f>150+E122</f>
        <v>4085</v>
      </c>
      <c r="G122" s="71">
        <v>4329</v>
      </c>
    </row>
    <row r="123" spans="1:7" ht="14.4" customHeight="1">
      <c r="A123" s="94" t="s">
        <v>9</v>
      </c>
      <c r="B123" s="98">
        <v>63</v>
      </c>
      <c r="C123" s="99" t="s">
        <v>50</v>
      </c>
      <c r="D123" s="55">
        <f t="shared" ref="D123:F123" si="18">SUM(D118:D122)</f>
        <v>28519</v>
      </c>
      <c r="E123" s="55">
        <f t="shared" si="18"/>
        <v>21760</v>
      </c>
      <c r="F123" s="55">
        <f t="shared" si="18"/>
        <v>21910</v>
      </c>
      <c r="G123" s="72">
        <v>31190</v>
      </c>
    </row>
    <row r="124" spans="1:7" ht="14.4" customHeight="1">
      <c r="A124" s="94" t="s">
        <v>9</v>
      </c>
      <c r="B124" s="97">
        <v>1E-3</v>
      </c>
      <c r="C124" s="96" t="s">
        <v>34</v>
      </c>
      <c r="D124" s="55">
        <f t="shared" ref="D124:F124" si="19">D115+D123</f>
        <v>86270</v>
      </c>
      <c r="E124" s="55">
        <f t="shared" si="19"/>
        <v>72736</v>
      </c>
      <c r="F124" s="55">
        <f t="shared" si="19"/>
        <v>74886</v>
      </c>
      <c r="G124" s="72">
        <v>101131</v>
      </c>
    </row>
    <row r="125" spans="1:7" ht="14.4" customHeight="1">
      <c r="A125" s="94"/>
      <c r="B125" s="97"/>
      <c r="C125" s="96"/>
      <c r="D125" s="101"/>
      <c r="E125" s="102"/>
      <c r="F125" s="103"/>
      <c r="G125" s="102"/>
    </row>
    <row r="126" spans="1:7" ht="14.4" customHeight="1">
      <c r="A126" s="104"/>
      <c r="B126" s="105">
        <v>3.0000000000000001E-3</v>
      </c>
      <c r="C126" s="106" t="s">
        <v>116</v>
      </c>
      <c r="D126" s="58"/>
      <c r="E126" s="59"/>
      <c r="F126" s="60"/>
      <c r="G126" s="59"/>
    </row>
    <row r="127" spans="1:7" ht="14.4" customHeight="1">
      <c r="A127" s="107"/>
      <c r="B127" s="104">
        <v>29</v>
      </c>
      <c r="C127" s="108" t="s">
        <v>117</v>
      </c>
      <c r="D127" s="58"/>
      <c r="E127" s="59"/>
      <c r="F127" s="60"/>
      <c r="G127" s="59"/>
    </row>
    <row r="128" spans="1:7" ht="14.4" customHeight="1">
      <c r="A128" s="107"/>
      <c r="B128" s="168" t="s">
        <v>118</v>
      </c>
      <c r="C128" s="108" t="s">
        <v>119</v>
      </c>
      <c r="D128" s="68">
        <v>500</v>
      </c>
      <c r="E128" s="68">
        <v>300</v>
      </c>
      <c r="F128" s="68">
        <v>300</v>
      </c>
      <c r="G128" s="68">
        <v>300</v>
      </c>
    </row>
    <row r="129" spans="1:7" ht="14.4" customHeight="1">
      <c r="A129" s="107" t="s">
        <v>9</v>
      </c>
      <c r="B129" s="104">
        <v>29</v>
      </c>
      <c r="C129" s="108" t="s">
        <v>117</v>
      </c>
      <c r="D129" s="117">
        <f t="shared" ref="D129:F129" si="20">D128</f>
        <v>500</v>
      </c>
      <c r="E129" s="117">
        <f t="shared" si="20"/>
        <v>300</v>
      </c>
      <c r="F129" s="169">
        <f t="shared" si="20"/>
        <v>300</v>
      </c>
      <c r="G129" s="41">
        <v>300</v>
      </c>
    </row>
    <row r="130" spans="1:7" ht="14.4" customHeight="1">
      <c r="A130" s="107" t="s">
        <v>9</v>
      </c>
      <c r="B130" s="105">
        <v>3.0000000000000001E-3</v>
      </c>
      <c r="C130" s="106" t="s">
        <v>116</v>
      </c>
      <c r="D130" s="55">
        <f t="shared" ref="D130:F130" si="21">D129</f>
        <v>500</v>
      </c>
      <c r="E130" s="55">
        <f t="shared" si="21"/>
        <v>300</v>
      </c>
      <c r="F130" s="170">
        <f t="shared" si="21"/>
        <v>300</v>
      </c>
      <c r="G130" s="109">
        <v>300</v>
      </c>
    </row>
    <row r="131" spans="1:7" ht="14.4" customHeight="1">
      <c r="A131" s="107"/>
      <c r="B131" s="105"/>
      <c r="C131" s="106"/>
      <c r="D131" s="110"/>
      <c r="E131" s="60"/>
      <c r="F131" s="111"/>
      <c r="G131" s="60"/>
    </row>
    <row r="132" spans="1:7" ht="14.4" customHeight="1">
      <c r="A132" s="112"/>
      <c r="B132" s="105">
        <v>0.10100000000000001</v>
      </c>
      <c r="C132" s="106" t="s">
        <v>4</v>
      </c>
      <c r="D132" s="110"/>
      <c r="E132" s="60"/>
      <c r="F132" s="111"/>
      <c r="G132" s="60"/>
    </row>
    <row r="133" spans="1:7" ht="13.35" customHeight="1">
      <c r="A133" s="107"/>
      <c r="B133" s="113">
        <v>63</v>
      </c>
      <c r="C133" s="108" t="s">
        <v>50</v>
      </c>
      <c r="D133" s="110"/>
      <c r="E133" s="60"/>
      <c r="F133" s="111"/>
      <c r="G133" s="60"/>
    </row>
    <row r="134" spans="1:7" ht="13.35" customHeight="1">
      <c r="A134" s="107"/>
      <c r="B134" s="171" t="s">
        <v>54</v>
      </c>
      <c r="C134" s="108" t="s">
        <v>122</v>
      </c>
      <c r="D134" s="68">
        <v>3697</v>
      </c>
      <c r="E134" s="66">
        <v>0</v>
      </c>
      <c r="F134" s="66">
        <v>0</v>
      </c>
      <c r="G134" s="66">
        <v>0</v>
      </c>
    </row>
    <row r="135" spans="1:7" ht="13.35" customHeight="1">
      <c r="A135" s="107" t="s">
        <v>9</v>
      </c>
      <c r="B135" s="113">
        <v>63</v>
      </c>
      <c r="C135" s="108" t="s">
        <v>50</v>
      </c>
      <c r="D135" s="117">
        <f t="shared" ref="D135:F135" si="22">D134</f>
        <v>3697</v>
      </c>
      <c r="E135" s="70">
        <f t="shared" si="22"/>
        <v>0</v>
      </c>
      <c r="F135" s="70">
        <f t="shared" si="22"/>
        <v>0</v>
      </c>
      <c r="G135" s="70">
        <v>0</v>
      </c>
    </row>
    <row r="136" spans="1:7" ht="13.35" customHeight="1">
      <c r="A136" s="107" t="s">
        <v>9</v>
      </c>
      <c r="B136" s="105">
        <v>0.10100000000000001</v>
      </c>
      <c r="C136" s="108" t="s">
        <v>4</v>
      </c>
      <c r="D136" s="55">
        <f>D135</f>
        <v>3697</v>
      </c>
      <c r="E136" s="54">
        <f t="shared" ref="E136:F136" si="23">E135</f>
        <v>0</v>
      </c>
      <c r="F136" s="54">
        <f t="shared" si="23"/>
        <v>0</v>
      </c>
      <c r="G136" s="54">
        <v>0</v>
      </c>
    </row>
    <row r="137" spans="1:7">
      <c r="A137" s="107"/>
      <c r="B137" s="105"/>
      <c r="C137" s="106"/>
      <c r="D137" s="58"/>
      <c r="E137" s="59"/>
      <c r="F137" s="60"/>
      <c r="G137" s="59"/>
    </row>
    <row r="138" spans="1:7" ht="13.95" customHeight="1">
      <c r="A138" s="94"/>
      <c r="B138" s="97">
        <v>0.10199999999999999</v>
      </c>
      <c r="C138" s="96" t="s">
        <v>68</v>
      </c>
      <c r="D138" s="58"/>
      <c r="E138" s="59"/>
      <c r="F138" s="60"/>
      <c r="G138" s="59"/>
    </row>
    <row r="139" spans="1:7" ht="13.95" customHeight="1">
      <c r="A139" s="94"/>
      <c r="B139" s="98">
        <v>61</v>
      </c>
      <c r="C139" s="99" t="s">
        <v>35</v>
      </c>
      <c r="D139" s="58"/>
      <c r="E139" s="59"/>
      <c r="F139" s="60"/>
      <c r="G139" s="59"/>
    </row>
    <row r="140" spans="1:7" ht="13.95" customHeight="1">
      <c r="A140" s="94"/>
      <c r="B140" s="56" t="s">
        <v>57</v>
      </c>
      <c r="C140" s="99" t="s">
        <v>63</v>
      </c>
      <c r="D140" s="68">
        <v>-10</v>
      </c>
      <c r="E140" s="68">
        <v>300</v>
      </c>
      <c r="F140" s="68">
        <v>300</v>
      </c>
      <c r="G140" s="67">
        <v>500</v>
      </c>
    </row>
    <row r="141" spans="1:7" ht="13.95" customHeight="1">
      <c r="A141" s="94" t="s">
        <v>9</v>
      </c>
      <c r="B141" s="97">
        <v>0.10199999999999999</v>
      </c>
      <c r="C141" s="96" t="s">
        <v>68</v>
      </c>
      <c r="D141" s="55">
        <f t="shared" ref="D141:F141" si="24">D140</f>
        <v>-10</v>
      </c>
      <c r="E141" s="55">
        <f t="shared" si="24"/>
        <v>300</v>
      </c>
      <c r="F141" s="55">
        <f t="shared" si="24"/>
        <v>300</v>
      </c>
      <c r="G141" s="72">
        <v>500</v>
      </c>
    </row>
    <row r="142" spans="1:7" ht="13.95" customHeight="1">
      <c r="A142" s="94" t="s">
        <v>9</v>
      </c>
      <c r="B142" s="95">
        <v>2056</v>
      </c>
      <c r="C142" s="96" t="s">
        <v>4</v>
      </c>
      <c r="D142" s="55">
        <f t="shared" ref="D142:F142" si="25">D124+D141+D130+D136</f>
        <v>90457</v>
      </c>
      <c r="E142" s="55">
        <f t="shared" si="25"/>
        <v>73336</v>
      </c>
      <c r="F142" s="55">
        <f t="shared" si="25"/>
        <v>75486</v>
      </c>
      <c r="G142" s="55">
        <v>101931</v>
      </c>
    </row>
    <row r="143" spans="1:7">
      <c r="A143" s="94"/>
      <c r="B143" s="95"/>
      <c r="C143" s="96"/>
      <c r="D143" s="63"/>
      <c r="E143" s="65"/>
      <c r="F143" s="65"/>
      <c r="G143" s="64"/>
    </row>
    <row r="144" spans="1:7" ht="13.95" customHeight="1">
      <c r="A144" s="94"/>
      <c r="B144" s="95">
        <v>2059</v>
      </c>
      <c r="C144" s="96" t="s">
        <v>97</v>
      </c>
      <c r="D144" s="63"/>
      <c r="E144" s="65"/>
      <c r="F144" s="65"/>
      <c r="G144" s="64"/>
    </row>
    <row r="145" spans="1:7" ht="13.95" customHeight="1">
      <c r="A145" s="94"/>
      <c r="B145" s="114">
        <v>1</v>
      </c>
      <c r="C145" s="99" t="s">
        <v>94</v>
      </c>
      <c r="D145" s="63"/>
      <c r="E145" s="65"/>
      <c r="F145" s="65"/>
      <c r="G145" s="64"/>
    </row>
    <row r="146" spans="1:7" ht="13.35" customHeight="1">
      <c r="A146" s="94"/>
      <c r="B146" s="97">
        <v>1.0529999999999999</v>
      </c>
      <c r="C146" s="96" t="s">
        <v>98</v>
      </c>
      <c r="D146" s="63"/>
      <c r="E146" s="65"/>
      <c r="F146" s="65"/>
      <c r="G146" s="64"/>
    </row>
    <row r="147" spans="1:7" ht="27" customHeight="1">
      <c r="A147" s="94"/>
      <c r="B147" s="119" t="s">
        <v>13</v>
      </c>
      <c r="C147" s="115" t="s">
        <v>99</v>
      </c>
      <c r="D147" s="117">
        <v>1937</v>
      </c>
      <c r="E147" s="70">
        <v>0</v>
      </c>
      <c r="F147" s="70">
        <v>0</v>
      </c>
      <c r="G147" s="70">
        <v>0</v>
      </c>
    </row>
    <row r="148" spans="1:7" ht="42" customHeight="1">
      <c r="A148" s="94"/>
      <c r="B148" s="119" t="s">
        <v>100</v>
      </c>
      <c r="C148" s="115" t="s">
        <v>101</v>
      </c>
      <c r="D148" s="117">
        <v>4882</v>
      </c>
      <c r="E148" s="70">
        <v>0</v>
      </c>
      <c r="F148" s="70">
        <v>0</v>
      </c>
      <c r="G148" s="70">
        <v>0</v>
      </c>
    </row>
    <row r="149" spans="1:7" ht="26.4">
      <c r="A149" s="94"/>
      <c r="B149" s="119" t="s">
        <v>102</v>
      </c>
      <c r="C149" s="99" t="s">
        <v>103</v>
      </c>
      <c r="D149" s="117">
        <v>754</v>
      </c>
      <c r="E149" s="117">
        <v>1000</v>
      </c>
      <c r="F149" s="117">
        <v>1000</v>
      </c>
      <c r="G149" s="116">
        <v>1289</v>
      </c>
    </row>
    <row r="150" spans="1:7" ht="39.6">
      <c r="A150" s="120"/>
      <c r="B150" s="172" t="s">
        <v>105</v>
      </c>
      <c r="C150" s="155" t="s">
        <v>130</v>
      </c>
      <c r="D150" s="66">
        <v>0</v>
      </c>
      <c r="E150" s="68">
        <v>10021</v>
      </c>
      <c r="F150" s="68">
        <v>10021</v>
      </c>
      <c r="G150" s="73">
        <v>10019</v>
      </c>
    </row>
    <row r="151" spans="1:7" ht="13.95" customHeight="1">
      <c r="A151" s="94" t="s">
        <v>9</v>
      </c>
      <c r="B151" s="97">
        <v>1.0529999999999999</v>
      </c>
      <c r="C151" s="96" t="s">
        <v>98</v>
      </c>
      <c r="D151" s="68">
        <f t="shared" ref="D151:F151" si="26">SUM(D147:D150)</f>
        <v>7573</v>
      </c>
      <c r="E151" s="68">
        <f t="shared" si="26"/>
        <v>11021</v>
      </c>
      <c r="F151" s="68">
        <f t="shared" si="26"/>
        <v>11021</v>
      </c>
      <c r="G151" s="68">
        <v>11308</v>
      </c>
    </row>
    <row r="152" spans="1:7" ht="13.95" customHeight="1">
      <c r="A152" s="94" t="s">
        <v>9</v>
      </c>
      <c r="B152" s="114">
        <v>1</v>
      </c>
      <c r="C152" s="99" t="s">
        <v>94</v>
      </c>
      <c r="D152" s="117">
        <f t="shared" ref="D152:F153" si="27">D151</f>
        <v>7573</v>
      </c>
      <c r="E152" s="117">
        <f t="shared" si="27"/>
        <v>11021</v>
      </c>
      <c r="F152" s="117">
        <f t="shared" si="27"/>
        <v>11021</v>
      </c>
      <c r="G152" s="117">
        <v>11308</v>
      </c>
    </row>
    <row r="153" spans="1:7" ht="13.95" customHeight="1">
      <c r="A153" s="94" t="s">
        <v>9</v>
      </c>
      <c r="B153" s="95">
        <v>2059</v>
      </c>
      <c r="C153" s="96" t="s">
        <v>97</v>
      </c>
      <c r="D153" s="55">
        <f t="shared" si="27"/>
        <v>7573</v>
      </c>
      <c r="E153" s="55">
        <f t="shared" si="27"/>
        <v>11021</v>
      </c>
      <c r="F153" s="55">
        <f t="shared" si="27"/>
        <v>11021</v>
      </c>
      <c r="G153" s="55">
        <v>11308</v>
      </c>
    </row>
    <row r="154" spans="1:7">
      <c r="A154" s="94"/>
      <c r="B154" s="95"/>
      <c r="C154" s="96"/>
      <c r="D154" s="69"/>
      <c r="E154" s="47"/>
      <c r="F154" s="47"/>
      <c r="G154" s="47"/>
    </row>
    <row r="155" spans="1:7" ht="14.4" customHeight="1">
      <c r="A155" s="4" t="s">
        <v>11</v>
      </c>
      <c r="B155" s="74">
        <v>2070</v>
      </c>
      <c r="C155" s="88" t="s">
        <v>5</v>
      </c>
      <c r="D155" s="58"/>
      <c r="E155" s="59"/>
      <c r="F155" s="59"/>
      <c r="G155" s="59"/>
    </row>
    <row r="156" spans="1:7" ht="14.4" customHeight="1">
      <c r="A156" s="4"/>
      <c r="B156" s="97">
        <v>0.115</v>
      </c>
      <c r="C156" s="88" t="s">
        <v>80</v>
      </c>
      <c r="D156" s="91"/>
      <c r="E156" s="76"/>
      <c r="F156" s="76"/>
      <c r="G156" s="76"/>
    </row>
    <row r="157" spans="1:7" ht="14.4" customHeight="1">
      <c r="A157" s="4"/>
      <c r="B157" s="5">
        <v>60</v>
      </c>
      <c r="C157" s="90" t="s">
        <v>40</v>
      </c>
      <c r="D157" s="91"/>
      <c r="E157" s="76"/>
      <c r="F157" s="76"/>
      <c r="G157" s="76"/>
    </row>
    <row r="158" spans="1:7" ht="14.4" customHeight="1">
      <c r="A158" s="4"/>
      <c r="B158" s="5" t="s">
        <v>18</v>
      </c>
      <c r="C158" s="90" t="s">
        <v>12</v>
      </c>
      <c r="D158" s="117">
        <v>38460</v>
      </c>
      <c r="E158" s="117">
        <v>45726</v>
      </c>
      <c r="F158" s="117">
        <v>45726</v>
      </c>
      <c r="G158" s="71">
        <v>25523</v>
      </c>
    </row>
    <row r="159" spans="1:7" ht="14.4" customHeight="1">
      <c r="A159" s="4"/>
      <c r="B159" s="5" t="s">
        <v>128</v>
      </c>
      <c r="C159" s="90" t="s">
        <v>124</v>
      </c>
      <c r="D159" s="70">
        <v>0</v>
      </c>
      <c r="E159" s="117">
        <v>36453</v>
      </c>
      <c r="F159" s="117">
        <f>36453-1300</f>
        <v>35153</v>
      </c>
      <c r="G159" s="71">
        <v>30769</v>
      </c>
    </row>
    <row r="160" spans="1:7" ht="14.4" customHeight="1">
      <c r="A160" s="4"/>
      <c r="B160" s="5" t="s">
        <v>19</v>
      </c>
      <c r="C160" s="90" t="s">
        <v>20</v>
      </c>
      <c r="D160" s="117">
        <v>5500</v>
      </c>
      <c r="E160" s="117">
        <v>5500</v>
      </c>
      <c r="F160" s="117">
        <v>5500</v>
      </c>
      <c r="G160" s="71">
        <v>6050</v>
      </c>
    </row>
    <row r="161" spans="1:7" ht="14.4" customHeight="1">
      <c r="A161" s="4"/>
      <c r="B161" s="5" t="s">
        <v>21</v>
      </c>
      <c r="C161" s="90" t="s">
        <v>22</v>
      </c>
      <c r="D161" s="117">
        <v>45173</v>
      </c>
      <c r="E161" s="117">
        <v>8720</v>
      </c>
      <c r="F161" s="117">
        <v>8720</v>
      </c>
      <c r="G161" s="71">
        <v>9592</v>
      </c>
    </row>
    <row r="162" spans="1:7" ht="14.4" customHeight="1">
      <c r="A162" s="4"/>
      <c r="B162" s="173" t="s">
        <v>79</v>
      </c>
      <c r="C162" s="118" t="s">
        <v>78</v>
      </c>
      <c r="D162" s="117">
        <v>20000</v>
      </c>
      <c r="E162" s="117">
        <v>2000</v>
      </c>
      <c r="F162" s="117">
        <v>2000</v>
      </c>
      <c r="G162" s="71">
        <v>2200</v>
      </c>
    </row>
    <row r="163" spans="1:7" ht="14.4" customHeight="1">
      <c r="A163" s="4"/>
      <c r="B163" s="5" t="s">
        <v>41</v>
      </c>
      <c r="C163" s="90" t="s">
        <v>42</v>
      </c>
      <c r="D163" s="117">
        <v>4000</v>
      </c>
      <c r="E163" s="117">
        <v>4000</v>
      </c>
      <c r="F163" s="117">
        <v>4000</v>
      </c>
      <c r="G163" s="71">
        <v>4400</v>
      </c>
    </row>
    <row r="164" spans="1:7" ht="14.4" customHeight="1">
      <c r="A164" s="4"/>
      <c r="B164" s="5" t="s">
        <v>43</v>
      </c>
      <c r="C164" s="90" t="s">
        <v>15</v>
      </c>
      <c r="D164" s="117">
        <v>10700</v>
      </c>
      <c r="E164" s="117">
        <v>6500</v>
      </c>
      <c r="F164" s="117">
        <v>6500</v>
      </c>
      <c r="G164" s="71">
        <v>7150</v>
      </c>
    </row>
    <row r="165" spans="1:7" ht="13.95" customHeight="1">
      <c r="A165" s="4"/>
      <c r="B165" s="5" t="s">
        <v>44</v>
      </c>
      <c r="C165" s="90" t="s">
        <v>45</v>
      </c>
      <c r="D165" s="68">
        <v>7000</v>
      </c>
      <c r="E165" s="68">
        <v>7000</v>
      </c>
      <c r="F165" s="68">
        <v>7000</v>
      </c>
      <c r="G165" s="67">
        <v>7700</v>
      </c>
    </row>
    <row r="166" spans="1:7" ht="13.95" customHeight="1">
      <c r="A166" s="4" t="s">
        <v>9</v>
      </c>
      <c r="B166" s="5">
        <v>60</v>
      </c>
      <c r="C166" s="90" t="s">
        <v>40</v>
      </c>
      <c r="D166" s="68">
        <f t="shared" ref="D166:F166" si="28">SUM(D158:D165)</f>
        <v>130833</v>
      </c>
      <c r="E166" s="68">
        <f t="shared" si="28"/>
        <v>115899</v>
      </c>
      <c r="F166" s="68">
        <f t="shared" si="28"/>
        <v>114599</v>
      </c>
      <c r="G166" s="73">
        <v>93384</v>
      </c>
    </row>
    <row r="167" spans="1:7">
      <c r="A167" s="4"/>
      <c r="B167" s="5"/>
      <c r="C167" s="90"/>
      <c r="D167" s="63"/>
      <c r="E167" s="65"/>
      <c r="F167" s="65"/>
      <c r="G167" s="64"/>
    </row>
    <row r="168" spans="1:7" ht="15" customHeight="1">
      <c r="A168" s="94"/>
      <c r="B168" s="98">
        <v>61</v>
      </c>
      <c r="C168" s="99" t="s">
        <v>69</v>
      </c>
      <c r="D168" s="63"/>
      <c r="E168" s="65"/>
      <c r="F168" s="65"/>
      <c r="G168" s="64"/>
    </row>
    <row r="169" spans="1:7" ht="15" customHeight="1">
      <c r="A169" s="94"/>
      <c r="B169" s="56" t="s">
        <v>36</v>
      </c>
      <c r="C169" s="99" t="s">
        <v>12</v>
      </c>
      <c r="D169" s="117">
        <v>4495</v>
      </c>
      <c r="E169" s="117">
        <v>5700</v>
      </c>
      <c r="F169" s="117">
        <v>5700</v>
      </c>
      <c r="G169" s="71">
        <v>5682</v>
      </c>
    </row>
    <row r="170" spans="1:7" s="162" customFormat="1" ht="15" customHeight="1">
      <c r="A170" s="94"/>
      <c r="B170" s="56" t="s">
        <v>127</v>
      </c>
      <c r="C170" s="99" t="s">
        <v>124</v>
      </c>
      <c r="D170" s="70">
        <v>0</v>
      </c>
      <c r="E170" s="70">
        <v>0</v>
      </c>
      <c r="F170" s="70">
        <v>0</v>
      </c>
      <c r="G170" s="71">
        <v>480</v>
      </c>
    </row>
    <row r="171" spans="1:7" ht="15" customHeight="1">
      <c r="A171" s="94"/>
      <c r="B171" s="56" t="s">
        <v>37</v>
      </c>
      <c r="C171" s="99" t="s">
        <v>20</v>
      </c>
      <c r="D171" s="117">
        <v>18</v>
      </c>
      <c r="E171" s="117">
        <v>30</v>
      </c>
      <c r="F171" s="117">
        <v>30</v>
      </c>
      <c r="G171" s="71">
        <v>33</v>
      </c>
    </row>
    <row r="172" spans="1:7" ht="15" customHeight="1">
      <c r="A172" s="94"/>
      <c r="B172" s="56" t="s">
        <v>38</v>
      </c>
      <c r="C172" s="99" t="s">
        <v>22</v>
      </c>
      <c r="D172" s="117">
        <v>985</v>
      </c>
      <c r="E172" s="117">
        <v>750</v>
      </c>
      <c r="F172" s="117">
        <v>750</v>
      </c>
      <c r="G172" s="71">
        <v>825</v>
      </c>
    </row>
    <row r="173" spans="1:7" ht="15" customHeight="1">
      <c r="A173" s="94"/>
      <c r="B173" s="56" t="s">
        <v>39</v>
      </c>
      <c r="C173" s="99" t="s">
        <v>15</v>
      </c>
      <c r="D173" s="117">
        <v>59</v>
      </c>
      <c r="E173" s="117">
        <v>150</v>
      </c>
      <c r="F173" s="117">
        <f>E173+700</f>
        <v>850</v>
      </c>
      <c r="G173" s="71">
        <v>165</v>
      </c>
    </row>
    <row r="174" spans="1:7" ht="15" customHeight="1">
      <c r="A174" s="94" t="s">
        <v>9</v>
      </c>
      <c r="B174" s="98">
        <v>61</v>
      </c>
      <c r="C174" s="99" t="s">
        <v>69</v>
      </c>
      <c r="D174" s="55">
        <f t="shared" ref="D174:F174" si="29">SUM(D168:D173)</f>
        <v>5557</v>
      </c>
      <c r="E174" s="55">
        <f t="shared" si="29"/>
        <v>6630</v>
      </c>
      <c r="F174" s="55">
        <f t="shared" si="29"/>
        <v>7330</v>
      </c>
      <c r="G174" s="72">
        <v>7185</v>
      </c>
    </row>
    <row r="175" spans="1:7" ht="15" customHeight="1">
      <c r="A175" s="94" t="s">
        <v>9</v>
      </c>
      <c r="B175" s="97">
        <v>0.115</v>
      </c>
      <c r="C175" s="88" t="s">
        <v>80</v>
      </c>
      <c r="D175" s="55">
        <f t="shared" ref="D175:F175" si="30">D174+D166</f>
        <v>136390</v>
      </c>
      <c r="E175" s="55">
        <f t="shared" si="30"/>
        <v>122529</v>
      </c>
      <c r="F175" s="55">
        <f t="shared" si="30"/>
        <v>121929</v>
      </c>
      <c r="G175" s="55">
        <v>100569</v>
      </c>
    </row>
    <row r="176" spans="1:7" ht="15" customHeight="1">
      <c r="A176" s="94" t="s">
        <v>9</v>
      </c>
      <c r="B176" s="74">
        <v>2070</v>
      </c>
      <c r="C176" s="88" t="s">
        <v>5</v>
      </c>
      <c r="D176" s="55">
        <f t="shared" ref="D176:F176" si="31">D175</f>
        <v>136390</v>
      </c>
      <c r="E176" s="55">
        <f t="shared" si="31"/>
        <v>122529</v>
      </c>
      <c r="F176" s="55">
        <f t="shared" si="31"/>
        <v>121929</v>
      </c>
      <c r="G176" s="55">
        <v>100569</v>
      </c>
    </row>
    <row r="177" spans="1:7">
      <c r="A177" s="94"/>
      <c r="B177" s="83"/>
      <c r="C177" s="6"/>
      <c r="D177" s="63"/>
      <c r="E177" s="65"/>
      <c r="F177" s="65"/>
      <c r="G177" s="64"/>
    </row>
    <row r="178" spans="1:7" ht="15" customHeight="1">
      <c r="A178" s="4" t="s">
        <v>11</v>
      </c>
      <c r="B178" s="74">
        <v>2075</v>
      </c>
      <c r="C178" s="88" t="s">
        <v>48</v>
      </c>
      <c r="D178" s="110"/>
      <c r="E178" s="59"/>
      <c r="F178" s="59"/>
      <c r="G178" s="59"/>
    </row>
    <row r="179" spans="1:7" ht="25.8" customHeight="1">
      <c r="A179" s="4"/>
      <c r="B179" s="97">
        <v>0.104</v>
      </c>
      <c r="C179" s="88" t="s">
        <v>49</v>
      </c>
      <c r="D179" s="58"/>
      <c r="E179" s="59"/>
      <c r="F179" s="59"/>
      <c r="G179" s="59"/>
    </row>
    <row r="180" spans="1:7" ht="26.4">
      <c r="A180" s="4"/>
      <c r="B180" s="5" t="s">
        <v>13</v>
      </c>
      <c r="C180" s="93" t="s">
        <v>91</v>
      </c>
      <c r="D180" s="68">
        <v>1000</v>
      </c>
      <c r="E180" s="68">
        <v>2200</v>
      </c>
      <c r="F180" s="68">
        <v>2200</v>
      </c>
      <c r="G180" s="67">
        <v>2420</v>
      </c>
    </row>
    <row r="181" spans="1:7" ht="27" customHeight="1">
      <c r="A181" s="4" t="s">
        <v>9</v>
      </c>
      <c r="B181" s="97">
        <v>0.104</v>
      </c>
      <c r="C181" s="88" t="s">
        <v>49</v>
      </c>
      <c r="D181" s="68">
        <f t="shared" ref="D181:F182" si="32">D180</f>
        <v>1000</v>
      </c>
      <c r="E181" s="68">
        <f t="shared" si="32"/>
        <v>2200</v>
      </c>
      <c r="F181" s="68">
        <f t="shared" si="32"/>
        <v>2200</v>
      </c>
      <c r="G181" s="73">
        <v>2420</v>
      </c>
    </row>
    <row r="182" spans="1:7" ht="15" customHeight="1">
      <c r="A182" s="4" t="s">
        <v>9</v>
      </c>
      <c r="B182" s="74">
        <v>2075</v>
      </c>
      <c r="C182" s="88" t="s">
        <v>48</v>
      </c>
      <c r="D182" s="68">
        <f t="shared" si="32"/>
        <v>1000</v>
      </c>
      <c r="E182" s="68">
        <f t="shared" si="32"/>
        <v>2200</v>
      </c>
      <c r="F182" s="68">
        <f t="shared" si="32"/>
        <v>2200</v>
      </c>
      <c r="G182" s="73">
        <v>2420</v>
      </c>
    </row>
    <row r="183" spans="1:7" ht="15" customHeight="1">
      <c r="A183" s="4"/>
      <c r="B183" s="74"/>
      <c r="C183" s="88"/>
      <c r="D183" s="58"/>
      <c r="E183" s="59"/>
      <c r="F183" s="59"/>
      <c r="G183" s="59"/>
    </row>
    <row r="184" spans="1:7" ht="15" customHeight="1">
      <c r="A184" s="94" t="s">
        <v>11</v>
      </c>
      <c r="B184" s="95">
        <v>2235</v>
      </c>
      <c r="C184" s="96" t="s">
        <v>6</v>
      </c>
      <c r="D184" s="58"/>
      <c r="E184" s="59"/>
      <c r="F184" s="59"/>
      <c r="G184" s="59"/>
    </row>
    <row r="185" spans="1:7" ht="26.4">
      <c r="A185" s="4"/>
      <c r="B185" s="119">
        <v>60</v>
      </c>
      <c r="C185" s="99" t="s">
        <v>64</v>
      </c>
      <c r="D185" s="58"/>
      <c r="E185" s="59"/>
      <c r="F185" s="59"/>
      <c r="G185" s="59"/>
    </row>
    <row r="186" spans="1:7" ht="15" customHeight="1">
      <c r="A186" s="94"/>
      <c r="B186" s="89">
        <v>60.2</v>
      </c>
      <c r="C186" s="96" t="s">
        <v>46</v>
      </c>
      <c r="D186" s="91"/>
      <c r="E186" s="76"/>
      <c r="F186" s="76"/>
      <c r="G186" s="76"/>
    </row>
    <row r="187" spans="1:7" ht="15" customHeight="1">
      <c r="A187" s="94"/>
      <c r="B187" s="5">
        <v>15</v>
      </c>
      <c r="C187" s="99" t="s">
        <v>26</v>
      </c>
      <c r="D187" s="91"/>
      <c r="E187" s="76"/>
      <c r="F187" s="76"/>
      <c r="G187" s="76"/>
    </row>
    <row r="188" spans="1:7" ht="26.4">
      <c r="A188" s="94"/>
      <c r="B188" s="56" t="s">
        <v>47</v>
      </c>
      <c r="C188" s="99" t="s">
        <v>90</v>
      </c>
      <c r="D188" s="117">
        <v>28836</v>
      </c>
      <c r="E188" s="117">
        <v>33278</v>
      </c>
      <c r="F188" s="117">
        <v>33278</v>
      </c>
      <c r="G188" s="71">
        <v>33278</v>
      </c>
    </row>
    <row r="189" spans="1:7" ht="39.6">
      <c r="A189" s="94"/>
      <c r="B189" s="56" t="s">
        <v>83</v>
      </c>
      <c r="C189" s="115" t="s">
        <v>157</v>
      </c>
      <c r="D189" s="70">
        <v>0</v>
      </c>
      <c r="E189" s="117">
        <v>2000</v>
      </c>
      <c r="F189" s="117">
        <v>2000</v>
      </c>
      <c r="G189" s="71">
        <v>1000</v>
      </c>
    </row>
    <row r="190" spans="1:7" ht="66">
      <c r="A190" s="94"/>
      <c r="B190" s="56" t="s">
        <v>86</v>
      </c>
      <c r="C190" s="115" t="s">
        <v>158</v>
      </c>
      <c r="D190" s="70">
        <v>0</v>
      </c>
      <c r="E190" s="174">
        <v>1</v>
      </c>
      <c r="F190" s="174">
        <v>1</v>
      </c>
      <c r="G190" s="70">
        <v>0</v>
      </c>
    </row>
    <row r="191" spans="1:7">
      <c r="A191" s="120"/>
      <c r="B191" s="175" t="s">
        <v>125</v>
      </c>
      <c r="C191" s="121" t="s">
        <v>126</v>
      </c>
      <c r="D191" s="66">
        <v>0</v>
      </c>
      <c r="E191" s="68">
        <v>500</v>
      </c>
      <c r="F191" s="68">
        <v>500</v>
      </c>
      <c r="G191" s="66">
        <v>0</v>
      </c>
    </row>
    <row r="192" spans="1:7" ht="15" customHeight="1">
      <c r="A192" s="94" t="s">
        <v>9</v>
      </c>
      <c r="B192" s="5">
        <v>15</v>
      </c>
      <c r="C192" s="99" t="s">
        <v>26</v>
      </c>
      <c r="D192" s="68">
        <f t="shared" ref="D192:F192" si="33">SUM(D188:D191)</f>
        <v>28836</v>
      </c>
      <c r="E192" s="68">
        <f t="shared" si="33"/>
        <v>35779</v>
      </c>
      <c r="F192" s="68">
        <f t="shared" si="33"/>
        <v>35779</v>
      </c>
      <c r="G192" s="68">
        <v>34278</v>
      </c>
    </row>
    <row r="193" spans="1:7" ht="15" customHeight="1">
      <c r="A193" s="94" t="s">
        <v>9</v>
      </c>
      <c r="B193" s="89">
        <v>60.2</v>
      </c>
      <c r="C193" s="96" t="s">
        <v>46</v>
      </c>
      <c r="D193" s="68">
        <f t="shared" ref="D193:F195" si="34">D192</f>
        <v>28836</v>
      </c>
      <c r="E193" s="68">
        <f t="shared" si="34"/>
        <v>35779</v>
      </c>
      <c r="F193" s="68">
        <f t="shared" si="34"/>
        <v>35779</v>
      </c>
      <c r="G193" s="73">
        <v>34278</v>
      </c>
    </row>
    <row r="194" spans="1:7" ht="26.4">
      <c r="A194" s="94" t="s">
        <v>9</v>
      </c>
      <c r="B194" s="119">
        <v>60</v>
      </c>
      <c r="C194" s="99" t="s">
        <v>64</v>
      </c>
      <c r="D194" s="167">
        <f t="shared" si="34"/>
        <v>28836</v>
      </c>
      <c r="E194" s="167">
        <f t="shared" si="34"/>
        <v>35779</v>
      </c>
      <c r="F194" s="167">
        <f t="shared" si="34"/>
        <v>35779</v>
      </c>
      <c r="G194" s="122">
        <v>34278</v>
      </c>
    </row>
    <row r="195" spans="1:7" ht="15" customHeight="1">
      <c r="A195" s="123" t="s">
        <v>9</v>
      </c>
      <c r="B195" s="124">
        <v>2235</v>
      </c>
      <c r="C195" s="125" t="s">
        <v>6</v>
      </c>
      <c r="D195" s="55">
        <f t="shared" si="34"/>
        <v>28836</v>
      </c>
      <c r="E195" s="55">
        <f t="shared" si="34"/>
        <v>35779</v>
      </c>
      <c r="F195" s="55">
        <f t="shared" si="34"/>
        <v>35779</v>
      </c>
      <c r="G195" s="72">
        <v>34278</v>
      </c>
    </row>
    <row r="196" spans="1:7" ht="15" customHeight="1">
      <c r="A196" s="126" t="s">
        <v>9</v>
      </c>
      <c r="B196" s="127"/>
      <c r="C196" s="128" t="s">
        <v>10</v>
      </c>
      <c r="D196" s="55">
        <f t="shared" ref="D196:F196" si="35">D176+D105+D76+D195+D142+D182+D85+D153</f>
        <v>609698</v>
      </c>
      <c r="E196" s="72">
        <f t="shared" si="35"/>
        <v>747794</v>
      </c>
      <c r="F196" s="72">
        <f t="shared" si="35"/>
        <v>754344</v>
      </c>
      <c r="G196" s="72">
        <v>604219</v>
      </c>
    </row>
    <row r="197" spans="1:7">
      <c r="A197" s="4"/>
      <c r="B197" s="5"/>
      <c r="C197" s="88"/>
      <c r="D197" s="65"/>
      <c r="E197" s="64"/>
      <c r="F197" s="64"/>
      <c r="G197" s="64"/>
    </row>
    <row r="198" spans="1:7" ht="15" customHeight="1">
      <c r="A198" s="129"/>
      <c r="B198" s="130"/>
      <c r="C198" s="131" t="s">
        <v>92</v>
      </c>
      <c r="D198" s="63"/>
      <c r="E198" s="65"/>
      <c r="F198" s="65"/>
      <c r="G198" s="64"/>
    </row>
    <row r="199" spans="1:7" ht="15" customHeight="1">
      <c r="A199" s="132" t="s">
        <v>11</v>
      </c>
      <c r="B199" s="133">
        <v>4059</v>
      </c>
      <c r="C199" s="131" t="s">
        <v>93</v>
      </c>
      <c r="D199" s="63"/>
      <c r="E199" s="65"/>
      <c r="F199" s="65"/>
      <c r="G199" s="64"/>
    </row>
    <row r="200" spans="1:7" ht="15" customHeight="1">
      <c r="A200" s="132"/>
      <c r="B200" s="114">
        <v>1</v>
      </c>
      <c r="C200" s="134" t="s">
        <v>94</v>
      </c>
      <c r="D200" s="63"/>
      <c r="E200" s="65"/>
      <c r="F200" s="65"/>
      <c r="G200" s="64"/>
    </row>
    <row r="201" spans="1:7" ht="15" customHeight="1">
      <c r="A201" s="4"/>
      <c r="B201" s="135">
        <v>1.0509999999999999</v>
      </c>
      <c r="C201" s="136" t="s">
        <v>95</v>
      </c>
      <c r="D201" s="63"/>
      <c r="E201" s="65"/>
      <c r="F201" s="65"/>
      <c r="G201" s="64"/>
    </row>
    <row r="202" spans="1:7" ht="39.6">
      <c r="A202" s="4"/>
      <c r="B202" s="5" t="s">
        <v>13</v>
      </c>
      <c r="C202" s="93" t="s">
        <v>159</v>
      </c>
      <c r="D202" s="70">
        <v>0</v>
      </c>
      <c r="E202" s="70">
        <v>0</v>
      </c>
      <c r="F202" s="70">
        <v>0</v>
      </c>
      <c r="G202" s="117">
        <v>20000</v>
      </c>
    </row>
    <row r="203" spans="1:7" ht="26.4">
      <c r="A203" s="4"/>
      <c r="B203" s="5" t="s">
        <v>100</v>
      </c>
      <c r="C203" s="93" t="s">
        <v>104</v>
      </c>
      <c r="D203" s="70">
        <v>0</v>
      </c>
      <c r="E203" s="70">
        <v>0</v>
      </c>
      <c r="F203" s="70">
        <v>0</v>
      </c>
      <c r="G203" s="117">
        <v>10000</v>
      </c>
    </row>
    <row r="204" spans="1:7" ht="26.4">
      <c r="A204" s="4"/>
      <c r="B204" s="5" t="s">
        <v>102</v>
      </c>
      <c r="C204" s="93" t="s">
        <v>154</v>
      </c>
      <c r="D204" s="117">
        <v>15000</v>
      </c>
      <c r="E204" s="70">
        <v>0</v>
      </c>
      <c r="F204" s="70">
        <v>0</v>
      </c>
      <c r="G204" s="70">
        <v>0</v>
      </c>
    </row>
    <row r="205" spans="1:7" ht="27.6" customHeight="1">
      <c r="A205" s="4"/>
      <c r="B205" s="5" t="s">
        <v>105</v>
      </c>
      <c r="C205" s="93" t="s">
        <v>106</v>
      </c>
      <c r="D205" s="117">
        <v>3000</v>
      </c>
      <c r="E205" s="117">
        <v>10000</v>
      </c>
      <c r="F205" s="117">
        <v>10000</v>
      </c>
      <c r="G205" s="116">
        <v>25000</v>
      </c>
    </row>
    <row r="206" spans="1:7" ht="15" customHeight="1">
      <c r="A206" s="4"/>
      <c r="B206" s="5" t="s">
        <v>107</v>
      </c>
      <c r="C206" s="90" t="s">
        <v>108</v>
      </c>
      <c r="D206" s="117">
        <v>5000</v>
      </c>
      <c r="E206" s="117">
        <v>5000</v>
      </c>
      <c r="F206" s="117">
        <v>5000</v>
      </c>
      <c r="G206" s="116">
        <v>7950</v>
      </c>
    </row>
    <row r="207" spans="1:7" ht="15" customHeight="1">
      <c r="A207" s="4"/>
      <c r="B207" s="5" t="s">
        <v>109</v>
      </c>
      <c r="C207" s="90" t="s">
        <v>110</v>
      </c>
      <c r="D207" s="117">
        <v>4895</v>
      </c>
      <c r="E207" s="117">
        <v>10000</v>
      </c>
      <c r="F207" s="117">
        <v>10000</v>
      </c>
      <c r="G207" s="116">
        <v>35000</v>
      </c>
    </row>
    <row r="208" spans="1:7" ht="26.4">
      <c r="A208" s="4"/>
      <c r="B208" s="5" t="s">
        <v>111</v>
      </c>
      <c r="C208" s="93" t="s">
        <v>138</v>
      </c>
      <c r="D208" s="117">
        <v>40884</v>
      </c>
      <c r="E208" s="117">
        <v>7000</v>
      </c>
      <c r="F208" s="117">
        <v>7000</v>
      </c>
      <c r="G208" s="116">
        <v>19747</v>
      </c>
    </row>
    <row r="209" spans="1:7" ht="15" customHeight="1">
      <c r="A209" s="4"/>
      <c r="B209" s="5" t="s">
        <v>129</v>
      </c>
      <c r="C209" s="90" t="s">
        <v>131</v>
      </c>
      <c r="D209" s="70">
        <v>0</v>
      </c>
      <c r="E209" s="117">
        <v>1000</v>
      </c>
      <c r="F209" s="117">
        <v>1000</v>
      </c>
      <c r="G209" s="116">
        <v>15000</v>
      </c>
    </row>
    <row r="210" spans="1:7" ht="15" customHeight="1">
      <c r="A210" s="4"/>
      <c r="B210" s="5" t="s">
        <v>132</v>
      </c>
      <c r="C210" s="90" t="s">
        <v>133</v>
      </c>
      <c r="D210" s="70">
        <v>0</v>
      </c>
      <c r="E210" s="117">
        <v>1886</v>
      </c>
      <c r="F210" s="117">
        <v>1886</v>
      </c>
      <c r="G210" s="70">
        <v>0</v>
      </c>
    </row>
    <row r="211" spans="1:7" ht="15" customHeight="1">
      <c r="A211" s="4"/>
      <c r="B211" s="5" t="s">
        <v>134</v>
      </c>
      <c r="C211" s="90" t="s">
        <v>135</v>
      </c>
      <c r="D211" s="70">
        <v>0</v>
      </c>
      <c r="E211" s="117">
        <v>10000</v>
      </c>
      <c r="F211" s="117">
        <v>10000</v>
      </c>
      <c r="G211" s="116">
        <v>10000</v>
      </c>
    </row>
    <row r="212" spans="1:7" ht="15" customHeight="1">
      <c r="A212" s="4"/>
      <c r="B212" s="5" t="s">
        <v>136</v>
      </c>
      <c r="C212" s="90" t="s">
        <v>137</v>
      </c>
      <c r="D212" s="70">
        <v>0</v>
      </c>
      <c r="E212" s="117">
        <v>5000</v>
      </c>
      <c r="F212" s="117">
        <v>5000</v>
      </c>
      <c r="G212" s="70">
        <v>0</v>
      </c>
    </row>
    <row r="213" spans="1:7" ht="15" customHeight="1">
      <c r="A213" s="4"/>
      <c r="B213" s="5" t="s">
        <v>141</v>
      </c>
      <c r="C213" s="90" t="s">
        <v>142</v>
      </c>
      <c r="D213" s="70">
        <v>0</v>
      </c>
      <c r="E213" s="70">
        <v>0</v>
      </c>
      <c r="F213" s="117">
        <v>1000</v>
      </c>
      <c r="G213" s="116">
        <v>40000</v>
      </c>
    </row>
    <row r="214" spans="1:7" ht="15" customHeight="1">
      <c r="A214" s="139" t="s">
        <v>9</v>
      </c>
      <c r="B214" s="135">
        <v>1.0509999999999999</v>
      </c>
      <c r="C214" s="136" t="s">
        <v>95</v>
      </c>
      <c r="D214" s="55">
        <f>SUM(D202:D213)</f>
        <v>68779</v>
      </c>
      <c r="E214" s="55">
        <f t="shared" ref="E214:F214" si="36">SUM(E202:E213)</f>
        <v>49886</v>
      </c>
      <c r="F214" s="55">
        <f t="shared" si="36"/>
        <v>50886</v>
      </c>
      <c r="G214" s="55">
        <v>182697</v>
      </c>
    </row>
    <row r="215" spans="1:7" ht="15" customHeight="1">
      <c r="A215" s="139" t="s">
        <v>9</v>
      </c>
      <c r="B215" s="114">
        <v>1</v>
      </c>
      <c r="C215" s="134" t="s">
        <v>94</v>
      </c>
      <c r="D215" s="55">
        <f>D214</f>
        <v>68779</v>
      </c>
      <c r="E215" s="55">
        <f t="shared" ref="D215:F216" si="37">E214</f>
        <v>49886</v>
      </c>
      <c r="F215" s="55">
        <f t="shared" si="37"/>
        <v>50886</v>
      </c>
      <c r="G215" s="55">
        <v>182697</v>
      </c>
    </row>
    <row r="216" spans="1:7" ht="15" customHeight="1">
      <c r="A216" s="139" t="s">
        <v>9</v>
      </c>
      <c r="B216" s="133">
        <v>4059</v>
      </c>
      <c r="C216" s="131" t="s">
        <v>93</v>
      </c>
      <c r="D216" s="117">
        <f t="shared" si="37"/>
        <v>68779</v>
      </c>
      <c r="E216" s="117">
        <f t="shared" si="37"/>
        <v>49886</v>
      </c>
      <c r="F216" s="117">
        <f t="shared" si="37"/>
        <v>50886</v>
      </c>
      <c r="G216" s="117">
        <v>182697</v>
      </c>
    </row>
    <row r="217" spans="1:7" ht="15" customHeight="1">
      <c r="A217" s="140" t="s">
        <v>9</v>
      </c>
      <c r="B217" s="127"/>
      <c r="C217" s="141" t="s">
        <v>92</v>
      </c>
      <c r="D217" s="55">
        <f>D216</f>
        <v>68779</v>
      </c>
      <c r="E217" s="55">
        <f t="shared" ref="E217:F217" si="38">E216</f>
        <v>49886</v>
      </c>
      <c r="F217" s="55">
        <f t="shared" si="38"/>
        <v>50886</v>
      </c>
      <c r="G217" s="55">
        <v>182697</v>
      </c>
    </row>
    <row r="218" spans="1:7" ht="15" customHeight="1">
      <c r="A218" s="137" t="s">
        <v>9</v>
      </c>
      <c r="B218" s="142"/>
      <c r="C218" s="143" t="s">
        <v>7</v>
      </c>
      <c r="D218" s="68">
        <f>D196+D217</f>
        <v>678477</v>
      </c>
      <c r="E218" s="68">
        <f t="shared" ref="E218:F218" si="39">E196+E217</f>
        <v>797680</v>
      </c>
      <c r="F218" s="68">
        <f t="shared" si="39"/>
        <v>805230</v>
      </c>
      <c r="G218" s="68">
        <v>786916</v>
      </c>
    </row>
    <row r="219" spans="1:7">
      <c r="A219" s="4"/>
      <c r="B219" s="5"/>
      <c r="C219" s="88"/>
      <c r="D219" s="63"/>
      <c r="E219" s="65"/>
      <c r="F219" s="65"/>
      <c r="G219" s="64"/>
    </row>
    <row r="220" spans="1:7" s="145" customFormat="1" ht="28.5" customHeight="1">
      <c r="A220" s="4" t="s">
        <v>77</v>
      </c>
      <c r="B220" s="5">
        <v>2052</v>
      </c>
      <c r="C220" s="57" t="s">
        <v>113</v>
      </c>
      <c r="D220" s="144">
        <v>76</v>
      </c>
      <c r="E220" s="100">
        <v>0</v>
      </c>
      <c r="F220" s="100">
        <v>0</v>
      </c>
      <c r="G220" s="100">
        <v>0</v>
      </c>
    </row>
    <row r="221" spans="1:7" s="145" customFormat="1" ht="28.5" customHeight="1">
      <c r="A221" s="4" t="s">
        <v>77</v>
      </c>
      <c r="B221" s="5">
        <v>2013</v>
      </c>
      <c r="C221" s="57" t="s">
        <v>112</v>
      </c>
      <c r="D221" s="144">
        <v>47</v>
      </c>
      <c r="E221" s="100">
        <v>0</v>
      </c>
      <c r="F221" s="100">
        <v>0</v>
      </c>
      <c r="G221" s="100">
        <v>0</v>
      </c>
    </row>
    <row r="222" spans="1:7" s="146" customFormat="1" ht="28.2" customHeight="1">
      <c r="A222" s="4" t="s">
        <v>77</v>
      </c>
      <c r="B222" s="5">
        <v>2056</v>
      </c>
      <c r="C222" s="99" t="s">
        <v>114</v>
      </c>
      <c r="D222" s="100">
        <v>0</v>
      </c>
      <c r="E222" s="100">
        <v>0</v>
      </c>
      <c r="F222" s="100">
        <v>0</v>
      </c>
      <c r="G222" s="100">
        <v>0</v>
      </c>
    </row>
    <row r="223" spans="1:7" s="145" customFormat="1" ht="45.6" customHeight="1">
      <c r="A223" s="4"/>
      <c r="B223" s="5"/>
      <c r="C223" s="57"/>
      <c r="D223" s="147"/>
      <c r="E223" s="148"/>
      <c r="F223" s="148"/>
      <c r="G223" s="148"/>
    </row>
    <row r="224" spans="1:7">
      <c r="A224" s="4"/>
      <c r="B224" s="5"/>
      <c r="C224" s="6"/>
      <c r="D224" s="8"/>
      <c r="E224" s="8"/>
      <c r="F224" s="8"/>
      <c r="G224" s="8"/>
    </row>
    <row r="225" spans="1:7">
      <c r="D225" s="149"/>
      <c r="E225" s="150"/>
      <c r="F225" s="150"/>
      <c r="G225" s="20"/>
    </row>
    <row r="226" spans="1:7" s="151" customFormat="1" ht="16.5" customHeight="1">
      <c r="A226" s="1"/>
      <c r="B226" s="9"/>
      <c r="C226" s="20"/>
      <c r="D226" s="176"/>
      <c r="E226" s="177"/>
      <c r="F226" s="176"/>
      <c r="G226" s="3"/>
    </row>
    <row r="227" spans="1:7">
      <c r="C227" s="20"/>
    </row>
    <row r="228" spans="1:7">
      <c r="C228" s="20"/>
    </row>
    <row r="229" spans="1:7">
      <c r="C229" s="20"/>
    </row>
    <row r="230" spans="1:7">
      <c r="C230" s="20"/>
    </row>
    <row r="231" spans="1:7">
      <c r="C231" s="20"/>
    </row>
    <row r="232" spans="1:7">
      <c r="C232" s="20"/>
    </row>
    <row r="233" spans="1:7">
      <c r="C233" s="20"/>
    </row>
    <row r="234" spans="1:7">
      <c r="C234" s="20"/>
    </row>
  </sheetData>
  <autoFilter ref="A23:G225"/>
  <mergeCells count="1">
    <mergeCell ref="B22:C22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92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dem14</vt:lpstr>
      <vt:lpstr>'dem14'!admJ</vt:lpstr>
      <vt:lpstr>'dem14'!jail</vt:lpstr>
      <vt:lpstr>'dem14'!mgs</vt:lpstr>
      <vt:lpstr>'dem14'!minister</vt:lpstr>
      <vt:lpstr>'dem14'!minrec</vt:lpstr>
      <vt:lpstr>'dem14'!Print_Area</vt:lpstr>
      <vt:lpstr>'dem14'!Print_Titles</vt:lpstr>
      <vt:lpstr>'dem14'!revise</vt:lpstr>
      <vt:lpstr>'dem14'!sgs</vt:lpstr>
      <vt:lpstr>'dem14'!SocialSecurity</vt:lpstr>
      <vt:lpstr>'dem14'!summary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2020-03-17T10:37:55Z</cp:lastPrinted>
  <dcterms:created xsi:type="dcterms:W3CDTF">2004-06-02T16:16:51Z</dcterms:created>
  <dcterms:modified xsi:type="dcterms:W3CDTF">2020-03-26T07:08:35Z</dcterms:modified>
</cp:coreProperties>
</file>