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5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'dem15'!$A$16:$G$184</definedName>
    <definedName name="_Regression_Int" localSheetId="0" hidden="1">1</definedName>
    <definedName name="are" localSheetId="0">'dem15'!#REF!</definedName>
    <definedName name="arerec" localSheetId="0">'dem15'!#REF!</definedName>
    <definedName name="ch" localSheetId="0">'dem15'!$D$158:$G$158</definedName>
    <definedName name="chCap" localSheetId="0">'dem15'!$D$177:$G$177</definedName>
    <definedName name="chrec" localSheetId="0">'dem15'!#REF!</definedName>
    <definedName name="fwlcap">#REF!</definedName>
    <definedName name="fwlrec">#REF!</definedName>
    <definedName name="horticulturerevenue">'dem15'!$D$10:$F$10</definedName>
    <definedName name="hortirec" localSheetId="0">'dem15'!#REF!</definedName>
    <definedName name="nc">#REF!</definedName>
    <definedName name="ncfund">#REF!</definedName>
    <definedName name="ncrec">#REF!</definedName>
    <definedName name="ncrec1">#REF!</definedName>
    <definedName name="np" localSheetId="0">'dem15'!#REF!</definedName>
    <definedName name="oap" localSheetId="0">'dem15'!#REF!</definedName>
    <definedName name="oapCap" localSheetId="0">'dem15'!#REF!</definedName>
    <definedName name="_xlnm.Print_Area" localSheetId="0">'dem15'!$A$1:$G$181</definedName>
    <definedName name="_xlnm.Print_Titles" localSheetId="0">'dem15'!$13:$16</definedName>
    <definedName name="revise" localSheetId="0">'dem15'!$D$197:$F$197</definedName>
    <definedName name="sss">#REF!</definedName>
    <definedName name="summary" localSheetId="0">'dem15'!$D$188:$F$188</definedName>
    <definedName name="voted" localSheetId="0">'dem15'!$D$10:$F$10</definedName>
    <definedName name="Z_239EE218_578E_4317_BEED_14D5D7089E27_.wvu.FilterData" localSheetId="0" hidden="1">'dem15'!$A$1:$G$179</definedName>
    <definedName name="Z_239EE218_578E_4317_BEED_14D5D7089E27_.wvu.PrintArea" localSheetId="0" hidden="1">'dem15'!$A$1:$G$177</definedName>
    <definedName name="Z_239EE218_578E_4317_BEED_14D5D7089E27_.wvu.PrintTitles" localSheetId="0" hidden="1">'dem15'!$13:$16</definedName>
    <definedName name="Z_302A3EA3_AE96_11D5_A646_0050BA3D7AFD_.wvu.FilterData" localSheetId="0" hidden="1">'dem15'!$A$1:$G$179</definedName>
    <definedName name="Z_302A3EA3_AE96_11D5_A646_0050BA3D7AFD_.wvu.PrintArea" localSheetId="0" hidden="1">'dem15'!$A$1:$G$177</definedName>
    <definedName name="Z_302A3EA3_AE96_11D5_A646_0050BA3D7AFD_.wvu.PrintTitles" localSheetId="0" hidden="1">'dem15'!$13:$16</definedName>
    <definedName name="Z_36DBA021_0ECB_11D4_8064_004005726899_.wvu.FilterData" localSheetId="0" hidden="1">'dem15'!$C$17:$C$69</definedName>
    <definedName name="Z_36DBA021_0ECB_11D4_8064_004005726899_.wvu.PrintArea" localSheetId="0" hidden="1">'dem15'!$A$1:$G$177</definedName>
    <definedName name="Z_36DBA021_0ECB_11D4_8064_004005726899_.wvu.PrintTitles" localSheetId="0" hidden="1">'dem15'!$13:$16</definedName>
    <definedName name="Z_93EBE921_AE91_11D5_8685_004005726899_.wvu.FilterData" localSheetId="0" hidden="1">'dem15'!$C$17:$C$69</definedName>
    <definedName name="Z_93EBE921_AE91_11D5_8685_004005726899_.wvu.PrintArea" localSheetId="0" hidden="1">'dem15'!$A$1:$G$177</definedName>
    <definedName name="Z_93EBE921_AE91_11D5_8685_004005726899_.wvu.PrintTitles" localSheetId="0" hidden="1">'dem15'!$13:$16</definedName>
    <definedName name="Z_94DA79C1_0FDE_11D5_9579_000021DAEEA2_.wvu.FilterData" localSheetId="0" hidden="1">'dem15'!$C$17:$C$69</definedName>
    <definedName name="Z_94DA79C1_0FDE_11D5_9579_000021DAEEA2_.wvu.PrintArea" localSheetId="0" hidden="1">'dem15'!$A$1:$G$177</definedName>
    <definedName name="Z_94DA79C1_0FDE_11D5_9579_000021DAEEA2_.wvu.PrintTitles" localSheetId="0" hidden="1">'dem15'!$13:$16</definedName>
    <definedName name="Z_B4CB098C_161F_11D5_8064_004005726899_.wvu.FilterData" localSheetId="0" hidden="1">'dem15'!$C$17:$C$69</definedName>
    <definedName name="Z_C868F8C3_16D7_11D5_A68D_81D6213F5331_.wvu.FilterData" localSheetId="0" hidden="1">'dem15'!$C$17:$C$69</definedName>
    <definedName name="Z_C868F8C3_16D7_11D5_A68D_81D6213F5331_.wvu.PrintArea" localSheetId="0" hidden="1">'dem15'!$A$1:$G$177</definedName>
    <definedName name="Z_C868F8C3_16D7_11D5_A68D_81D6213F5331_.wvu.PrintTitles" localSheetId="0" hidden="1">'dem15'!$13:$16</definedName>
    <definedName name="Z_E5DF37BD_125C_11D5_8DC4_D0F5D88B3549_.wvu.FilterData" localSheetId="0" hidden="1">'dem15'!$C$17:$C$69</definedName>
    <definedName name="Z_E5DF37BD_125C_11D5_8DC4_D0F5D88B3549_.wvu.PrintArea" localSheetId="0" hidden="1">'dem15'!$A$1:$G$177</definedName>
    <definedName name="Z_E5DF37BD_125C_11D5_8DC4_D0F5D88B3549_.wvu.PrintTitles" localSheetId="0" hidden="1">'dem15'!$13:$16</definedName>
    <definedName name="Z_F8ADACC1_164E_11D6_B603_000021DAEEA2_.wvu.FilterData" localSheetId="0" hidden="1">'dem15'!$C$17:$C$69</definedName>
    <definedName name="Z_F8ADACC1_164E_11D6_B603_000021DAEEA2_.wvu.PrintArea" localSheetId="0" hidden="1">'dem15'!$A$1:$G$177</definedName>
    <definedName name="Z_F8ADACC1_164E_11D6_B603_000021DAEEA2_.wvu.PrintTitles" localSheetId="0" hidden="1">'dem15'!$13:$16</definedName>
  </definedNames>
  <calcPr calcId="125725"/>
</workbook>
</file>

<file path=xl/calcChain.xml><?xml version="1.0" encoding="utf-8"?>
<calcChain xmlns="http://schemas.openxmlformats.org/spreadsheetml/2006/main">
  <c r="D175" i="4"/>
  <c r="E175"/>
  <c r="F175"/>
  <c r="F152" l="1"/>
  <c r="F155" s="1"/>
  <c r="F156" s="1"/>
  <c r="F110"/>
  <c r="F108"/>
  <c r="F29"/>
  <c r="F31" s="1"/>
  <c r="F176"/>
  <c r="E176"/>
  <c r="D176"/>
  <c r="F166"/>
  <c r="E166"/>
  <c r="D166"/>
  <c r="E155"/>
  <c r="E156" s="1"/>
  <c r="D155"/>
  <c r="D156" s="1"/>
  <c r="F148"/>
  <c r="E148"/>
  <c r="D148"/>
  <c r="F136"/>
  <c r="E136"/>
  <c r="D136"/>
  <c r="F129"/>
  <c r="E129"/>
  <c r="D129"/>
  <c r="F123"/>
  <c r="E123"/>
  <c r="D123"/>
  <c r="F115"/>
  <c r="E115"/>
  <c r="D115"/>
  <c r="E111"/>
  <c r="D111"/>
  <c r="F99"/>
  <c r="E99"/>
  <c r="D99"/>
  <c r="F95"/>
  <c r="E95"/>
  <c r="D95"/>
  <c r="F89"/>
  <c r="E89"/>
  <c r="D89"/>
  <c r="F83"/>
  <c r="E83"/>
  <c r="D83"/>
  <c r="F77"/>
  <c r="E77"/>
  <c r="D77"/>
  <c r="F67"/>
  <c r="E67"/>
  <c r="D67"/>
  <c r="F58"/>
  <c r="E58"/>
  <c r="D58"/>
  <c r="F49"/>
  <c r="E49"/>
  <c r="D49"/>
  <c r="F40"/>
  <c r="E40"/>
  <c r="D40"/>
  <c r="E31"/>
  <c r="D31"/>
  <c r="F111" l="1"/>
  <c r="F137" s="1"/>
  <c r="E177"/>
  <c r="E178" s="1"/>
  <c r="F177"/>
  <c r="F178" s="1"/>
  <c r="E100"/>
  <c r="E101" s="1"/>
  <c r="D137"/>
  <c r="E137"/>
  <c r="E157"/>
  <c r="D157"/>
  <c r="F157"/>
  <c r="E68"/>
  <c r="E69" s="1"/>
  <c r="F100"/>
  <c r="F101" s="1"/>
  <c r="F68"/>
  <c r="F69" s="1"/>
  <c r="D177"/>
  <c r="D178" s="1"/>
  <c r="D100"/>
  <c r="D101" s="1"/>
  <c r="D68"/>
  <c r="D69" s="1"/>
  <c r="E158" l="1"/>
  <c r="E159" s="1"/>
  <c r="E179" s="1"/>
  <c r="D158"/>
  <c r="D159" s="1"/>
  <c r="D179" s="1"/>
  <c r="F158"/>
  <c r="F159" s="1"/>
  <c r="F179" s="1"/>
  <c r="E10" l="1"/>
  <c r="D10" l="1"/>
  <c r="F10" s="1"/>
</calcChain>
</file>

<file path=xl/sharedStrings.xml><?xml version="1.0" encoding="utf-8"?>
<sst xmlns="http://schemas.openxmlformats.org/spreadsheetml/2006/main" count="282" uniqueCount="149">
  <si>
    <t>C - Economic Services (a) Agriculture &amp; Allied Activities</t>
  </si>
  <si>
    <t>Capital Outlay on Crop Husbandry</t>
  </si>
  <si>
    <t>Voted</t>
  </si>
  <si>
    <t>Major /Sub-Major/Minor/Sub/Detailed Heads</t>
  </si>
  <si>
    <t>Total</t>
  </si>
  <si>
    <t>REVENUE SECTION</t>
  </si>
  <si>
    <t>M.H.</t>
  </si>
  <si>
    <t>Crop Husbandry</t>
  </si>
  <si>
    <t>Direction and Administration</t>
  </si>
  <si>
    <t>Horticulture Department</t>
  </si>
  <si>
    <t>Head Office Establishment</t>
  </si>
  <si>
    <t>16.44.01</t>
  </si>
  <si>
    <t>Salaries</t>
  </si>
  <si>
    <t>16.44.11</t>
  </si>
  <si>
    <t>16.44.13</t>
  </si>
  <si>
    <t>16.44.14</t>
  </si>
  <si>
    <t>16.44.27</t>
  </si>
  <si>
    <t>Minor Works</t>
  </si>
  <si>
    <t>16.44.50</t>
  </si>
  <si>
    <t>East District</t>
  </si>
  <si>
    <t>16.45.01</t>
  </si>
  <si>
    <t>16.45.11</t>
  </si>
  <si>
    <t>16.45.13</t>
  </si>
  <si>
    <t>16.45.50</t>
  </si>
  <si>
    <t>West District</t>
  </si>
  <si>
    <t>16.46.01</t>
  </si>
  <si>
    <t>16.46.11</t>
  </si>
  <si>
    <t>16.46.13</t>
  </si>
  <si>
    <t>16.46.50</t>
  </si>
  <si>
    <t>North District</t>
  </si>
  <si>
    <t>16.47.01</t>
  </si>
  <si>
    <t>16.47.11</t>
  </si>
  <si>
    <t>16.47.50</t>
  </si>
  <si>
    <t>South District</t>
  </si>
  <si>
    <t>16.48.01</t>
  </si>
  <si>
    <t>16.48.11</t>
  </si>
  <si>
    <t>16.48.13</t>
  </si>
  <si>
    <t>Rent, Rates &amp; Taxes</t>
  </si>
  <si>
    <t>16.48.50</t>
  </si>
  <si>
    <t>Agricultural Farms</t>
  </si>
  <si>
    <t>Horticulture Farms</t>
  </si>
  <si>
    <t>16.60.50</t>
  </si>
  <si>
    <t>Other Charges</t>
  </si>
  <si>
    <t>Travel Expenses</t>
  </si>
  <si>
    <t>Office Expenses</t>
  </si>
  <si>
    <t>16.47.13</t>
  </si>
  <si>
    <t>Horticulture and Vegetable Crops</t>
  </si>
  <si>
    <t>Floriculture</t>
  </si>
  <si>
    <t>Fruits</t>
  </si>
  <si>
    <t>62.00.01</t>
  </si>
  <si>
    <t>62.00.11</t>
  </si>
  <si>
    <t>62.00.13</t>
  </si>
  <si>
    <t>Progeny Orchards</t>
  </si>
  <si>
    <t>63.00.01</t>
  </si>
  <si>
    <t>63.00.11</t>
  </si>
  <si>
    <t>63.00.13</t>
  </si>
  <si>
    <t>63.00.27</t>
  </si>
  <si>
    <t>Other Expenditure</t>
  </si>
  <si>
    <t>CAPITAL SECTION</t>
  </si>
  <si>
    <t>16.00.74</t>
  </si>
  <si>
    <t>Advisory Board</t>
  </si>
  <si>
    <t>Organic Farming</t>
  </si>
  <si>
    <t>Revenue</t>
  </si>
  <si>
    <t>Capital</t>
  </si>
  <si>
    <t>II. Details of the estimates and the heads under which this grant will be accounted for:</t>
  </si>
  <si>
    <t>66.44.83</t>
  </si>
  <si>
    <t>Sikkim Organic Mission</t>
  </si>
  <si>
    <t>(In Thousands of Rupees)</t>
  </si>
  <si>
    <t>16.00.65</t>
  </si>
  <si>
    <t>16.44.71</t>
  </si>
  <si>
    <t>61.00.79</t>
  </si>
  <si>
    <t>61.00.80</t>
  </si>
  <si>
    <t>Water Harvesting and Irrigation in Sikkim Mandarin (NEC)</t>
  </si>
  <si>
    <t>Cultivation of Commercial Floriculture Crops at Rumtek (NEC)</t>
  </si>
  <si>
    <t>National Horticultural Mission</t>
  </si>
  <si>
    <t>02.00.81</t>
  </si>
  <si>
    <t>02.00.82</t>
  </si>
  <si>
    <t>02.00.83</t>
  </si>
  <si>
    <t>(a) Capital Account on Agriculture &amp; Allied Activities</t>
  </si>
  <si>
    <t>National Mission on Sustainable Agriculture</t>
  </si>
  <si>
    <t>16.45.14</t>
  </si>
  <si>
    <t>16.46.14</t>
  </si>
  <si>
    <t>16.47.14</t>
  </si>
  <si>
    <t>16.48.14</t>
  </si>
  <si>
    <t>61.00.81</t>
  </si>
  <si>
    <t>61.00.82</t>
  </si>
  <si>
    <t>State Share of NEC Schemes</t>
  </si>
  <si>
    <t>Rec</t>
  </si>
  <si>
    <t>03.00.82</t>
  </si>
  <si>
    <t>National Bamboo Mission (Central Share)</t>
  </si>
  <si>
    <t>Horticulture Mission for North East &amp; Himalayan States (Central Share)</t>
  </si>
  <si>
    <t>16.00.60</t>
  </si>
  <si>
    <t>Other Capital Expenditure</t>
  </si>
  <si>
    <t>66.44.31</t>
  </si>
  <si>
    <t>Grant in aid to Sikkim State Organic Certifying Agency (SSOCA)</t>
  </si>
  <si>
    <t xml:space="preserve">Crop Husbandary 00.911 recoveries of overpayments </t>
  </si>
  <si>
    <t>State Share of Centrally Sponsored Schemes</t>
  </si>
  <si>
    <t>Mission Organic Value Chain Development of North Eastern Region (Central Share)</t>
  </si>
  <si>
    <t>16.00.77</t>
  </si>
  <si>
    <t>16.00.78</t>
  </si>
  <si>
    <t>Procurement of Water tanks</t>
  </si>
  <si>
    <t>Year round production of vegetables</t>
  </si>
  <si>
    <t>16.00.67</t>
  </si>
  <si>
    <t>Cold Storage Unit</t>
  </si>
  <si>
    <t>Sikkim Himalayan Orchids</t>
  </si>
  <si>
    <t>16.44.42</t>
  </si>
  <si>
    <t>16.00.82</t>
  </si>
  <si>
    <t>66.44.84</t>
  </si>
  <si>
    <t>Investments in Public Sector and other Undertakings</t>
  </si>
  <si>
    <t>Sikkim IFFCO Organics Limited</t>
  </si>
  <si>
    <t>71.00.71</t>
  </si>
  <si>
    <t>Investment in IFFCO Organics Limited</t>
  </si>
  <si>
    <t>Development of Commercial Floriculture in Sikkim (NEC)</t>
  </si>
  <si>
    <t>Participation in Organic World Congress</t>
  </si>
  <si>
    <t>2019-20</t>
  </si>
  <si>
    <t>16.00.84</t>
  </si>
  <si>
    <t>16.00.83</t>
  </si>
  <si>
    <t>Revolving Fund to SIMFED</t>
  </si>
  <si>
    <t>Fruit Saplings</t>
  </si>
  <si>
    <t>16.00.69</t>
  </si>
  <si>
    <t>Construction of Green Houses</t>
  </si>
  <si>
    <t>16.00.85</t>
  </si>
  <si>
    <t>Venture of Mushroom Cultivation</t>
  </si>
  <si>
    <t>16.44.02</t>
  </si>
  <si>
    <t>Wages</t>
  </si>
  <si>
    <t>16.45.02</t>
  </si>
  <si>
    <t>16.46.02</t>
  </si>
  <si>
    <t>16.47.02</t>
  </si>
  <si>
    <t>16.48.02</t>
  </si>
  <si>
    <t>61.00.83</t>
  </si>
  <si>
    <t>Development of Commercial Floriculture in Sikkim (State Share)</t>
  </si>
  <si>
    <t>02.00.84</t>
  </si>
  <si>
    <t>National Bamboo Mission (State Share)</t>
  </si>
  <si>
    <t>02.00.85</t>
  </si>
  <si>
    <t>National Mission on Micro Irrigation (State Share)</t>
  </si>
  <si>
    <t>02.00.86</t>
  </si>
  <si>
    <t>Horticulture Mission for North East &amp; Himalayan States (State Share)</t>
  </si>
  <si>
    <t>Lump sum provision for revision of Pay &amp; 
Allowances</t>
  </si>
  <si>
    <t>National Mission on Micro Irrigation 
(Central Share)</t>
  </si>
  <si>
    <t>2018-19</t>
  </si>
  <si>
    <t>16.00.70</t>
  </si>
  <si>
    <t xml:space="preserve">I.  Estimate of the amount required in the year ending 31st March, 2021 to defray the charges in respect of  Horticulture </t>
  </si>
  <si>
    <t>DEMAND NO. 15</t>
  </si>
  <si>
    <t xml:space="preserve"> HORTICULTURE </t>
  </si>
  <si>
    <t xml:space="preserve"> Actuals</t>
  </si>
  <si>
    <t>Budget
 Estimate</t>
  </si>
  <si>
    <t>Revised 
Estimate</t>
  </si>
  <si>
    <t>Horticulture Inspector Centres at Gyalshing, Bermoik, Pecherek-Martam, Timberbong, Amba, Tinkitam and 
Sanganath</t>
  </si>
  <si>
    <t xml:space="preserve">Construction of Boundary fence at Majhitar, East Sikkim 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</si>
</sst>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#"/>
    <numFmt numFmtId="169" formatCode="00.#00"/>
    <numFmt numFmtId="170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3" fillId="0" borderId="0" xfId="4" applyFont="1" applyFill="1" applyAlignment="1">
      <alignment vertical="top" wrapText="1"/>
    </xf>
    <xf numFmtId="0" fontId="4" fillId="0" borderId="0" xfId="4" applyFont="1" applyFill="1" applyAlignment="1" applyProtection="1"/>
    <xf numFmtId="0" fontId="3" fillId="0" borderId="0" xfId="4" applyFont="1" applyFill="1"/>
    <xf numFmtId="0" fontId="3" fillId="0" borderId="0" xfId="4" applyFont="1" applyFill="1" applyAlignment="1">
      <alignment horizontal="right" vertical="top" wrapText="1"/>
    </xf>
    <xf numFmtId="0" fontId="4" fillId="0" borderId="0" xfId="4" applyNumberFormat="1" applyFont="1" applyFill="1" applyAlignment="1" applyProtection="1">
      <alignment horizontal="center"/>
    </xf>
    <xf numFmtId="0" fontId="4" fillId="0" borderId="0" xfId="4" applyFont="1" applyFill="1" applyAlignment="1" applyProtection="1">
      <alignment horizontal="center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NumberFormat="1" applyFont="1" applyFill="1"/>
    <xf numFmtId="0" fontId="3" fillId="0" borderId="0" xfId="4" applyFont="1" applyFill="1" applyAlignment="1" applyProtection="1">
      <alignment horizontal="left"/>
    </xf>
    <xf numFmtId="0" fontId="3" fillId="0" borderId="0" xfId="4" applyNumberFormat="1" applyFont="1" applyFill="1" applyAlignment="1" applyProtection="1">
      <alignment horizontal="left"/>
    </xf>
    <xf numFmtId="0" fontId="3" fillId="0" borderId="0" xfId="4" applyFont="1" applyFill="1" applyAlignment="1">
      <alignment horizontal="left" vertical="top"/>
    </xf>
    <xf numFmtId="0" fontId="3" fillId="0" borderId="0" xfId="4" applyNumberFormat="1" applyFont="1" applyFill="1" applyAlignment="1">
      <alignment horizontal="center" vertical="top" wrapText="1"/>
    </xf>
    <xf numFmtId="0" fontId="4" fillId="0" borderId="0" xfId="4" applyNumberFormat="1" applyFont="1" applyFill="1"/>
    <xf numFmtId="0" fontId="4" fillId="0" borderId="0" xfId="2" applyNumberFormat="1" applyFont="1" applyFill="1" applyBorder="1" applyAlignment="1" applyProtection="1">
      <alignment horizontal="center"/>
    </xf>
    <xf numFmtId="1" fontId="4" fillId="0" borderId="0" xfId="4" applyNumberFormat="1" applyFont="1" applyFill="1" applyAlignment="1" applyProtection="1">
      <alignment horizontal="center"/>
    </xf>
    <xf numFmtId="1" fontId="4" fillId="0" borderId="0" xfId="1" applyNumberFormat="1" applyFont="1" applyFill="1" applyAlignment="1" applyProtection="1">
      <alignment horizontal="center"/>
    </xf>
    <xf numFmtId="0" fontId="4" fillId="0" borderId="0" xfId="4" applyNumberFormat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center"/>
    </xf>
    <xf numFmtId="0" fontId="3" fillId="0" borderId="0" xfId="4" applyFont="1" applyFill="1" applyAlignment="1">
      <alignment vertical="top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6" applyNumberFormat="1" applyFont="1" applyFill="1" applyBorder="1" applyProtection="1"/>
    <xf numFmtId="0" fontId="5" fillId="0" borderId="2" xfId="6" applyNumberFormat="1" applyFont="1" applyFill="1" applyBorder="1" applyAlignment="1" applyProtection="1">
      <alignment horizontal="right"/>
    </xf>
    <xf numFmtId="0" fontId="3" fillId="0" borderId="0" xfId="7" applyFont="1" applyFill="1" applyProtection="1"/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vertical="center" wrapText="1"/>
    </xf>
    <xf numFmtId="0" fontId="4" fillId="0" borderId="0" xfId="4" applyFont="1" applyFill="1" applyAlignment="1" applyProtection="1">
      <alignment horizontal="left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168" fontId="4" fillId="0" borderId="0" xfId="4" applyNumberFormat="1" applyFont="1" applyFill="1" applyAlignment="1">
      <alignment horizontal="right" vertical="top" wrapText="1"/>
    </xf>
    <xf numFmtId="1" fontId="3" fillId="0" borderId="0" xfId="4" applyNumberFormat="1" applyFont="1" applyFill="1" applyAlignment="1">
      <alignment horizontal="right"/>
    </xf>
    <xf numFmtId="0" fontId="3" fillId="0" borderId="0" xfId="4" applyFont="1" applyFill="1" applyAlignment="1" applyProtection="1">
      <alignment horizontal="left" vertical="top" wrapText="1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4" applyFont="1" applyFill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4" applyFont="1" applyFill="1" applyBorder="1" applyAlignment="1">
      <alignment vertical="top" wrapText="1"/>
    </xf>
    <xf numFmtId="1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 applyProtection="1">
      <alignment horizontal="right" wrapText="1"/>
    </xf>
    <xf numFmtId="1" fontId="3" fillId="0" borderId="0" xfId="4" applyNumberFormat="1" applyFont="1" applyFill="1" applyAlignment="1">
      <alignment horizontal="right" vertical="top" wrapText="1"/>
    </xf>
    <xf numFmtId="1" fontId="3" fillId="0" borderId="0" xfId="4" applyNumberFormat="1" applyFont="1" applyFill="1" applyBorder="1" applyAlignment="1" applyProtection="1">
      <alignment horizontal="right"/>
    </xf>
    <xf numFmtId="1" fontId="3" fillId="0" borderId="0" xfId="4" applyNumberFormat="1" applyFont="1" applyFill="1" applyBorder="1" applyAlignment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4" applyFont="1" applyFill="1" applyBorder="1" applyAlignment="1">
      <alignment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0" xfId="5" applyFont="1" applyFill="1" applyAlignment="1" applyProtection="1">
      <alignment horizontal="left" vertical="top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 wrapText="1"/>
    </xf>
    <xf numFmtId="1" fontId="3" fillId="0" borderId="0" xfId="4" applyNumberFormat="1" applyFont="1" applyFill="1" applyBorder="1" applyAlignment="1" applyProtection="1">
      <alignment horizontal="right" wrapText="1"/>
    </xf>
    <xf numFmtId="1" fontId="3" fillId="0" borderId="0" xfId="1" applyNumberFormat="1" applyFont="1" applyFill="1" applyBorder="1" applyAlignment="1" applyProtection="1">
      <alignment horizontal="right" wrapText="1"/>
    </xf>
    <xf numFmtId="1" fontId="3" fillId="0" borderId="0" xfId="4" applyNumberFormat="1" applyFont="1" applyFill="1" applyAlignment="1" applyProtection="1">
      <alignment horizontal="right"/>
    </xf>
    <xf numFmtId="0" fontId="3" fillId="0" borderId="3" xfId="4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168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 wrapText="1"/>
    </xf>
    <xf numFmtId="1" fontId="3" fillId="0" borderId="0" xfId="4" applyNumberFormat="1" applyFont="1" applyFill="1" applyBorder="1" applyAlignment="1">
      <alignment horizontal="right" wrapText="1"/>
    </xf>
    <xf numFmtId="1" fontId="3" fillId="0" borderId="0" xfId="1" applyNumberFormat="1" applyFont="1" applyFill="1" applyBorder="1" applyAlignment="1">
      <alignment horizontal="right" wrapText="1"/>
    </xf>
    <xf numFmtId="1" fontId="3" fillId="0" borderId="1" xfId="4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166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Alignment="1">
      <alignment horizontal="left"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/>
    <xf numFmtId="0" fontId="3" fillId="0" borderId="0" xfId="4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right" vertical="top" wrapText="1"/>
    </xf>
    <xf numFmtId="170" fontId="4" fillId="0" borderId="0" xfId="4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center" wrapText="1"/>
    </xf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3" xfId="4" applyFont="1" applyFill="1" applyBorder="1" applyAlignment="1">
      <alignment vertical="top" wrapText="1"/>
    </xf>
    <xf numFmtId="0" fontId="4" fillId="0" borderId="3" xfId="4" applyFont="1" applyFill="1" applyBorder="1" applyAlignment="1">
      <alignment horizontal="righ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169" fontId="4" fillId="0" borderId="0" xfId="4" applyNumberFormat="1" applyFont="1" applyFill="1" applyBorder="1" applyAlignment="1">
      <alignment horizontal="right" vertical="top" wrapText="1"/>
    </xf>
    <xf numFmtId="0" fontId="4" fillId="0" borderId="3" xfId="4" applyFont="1" applyFill="1" applyBorder="1" applyAlignment="1">
      <alignment vertical="top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vertical="top" wrapText="1"/>
    </xf>
    <xf numFmtId="0" fontId="4" fillId="0" borderId="0" xfId="4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4" applyFont="1" applyFill="1"/>
    <xf numFmtId="0" fontId="3" fillId="0" borderId="0" xfId="4" applyFont="1" applyFill="1" applyAlignment="1">
      <alignment horizontal="right"/>
    </xf>
    <xf numFmtId="0" fontId="3" fillId="0" borderId="0" xfId="7" applyNumberFormat="1" applyFont="1" applyFill="1" applyAlignment="1" applyProtection="1">
      <alignment horizontal="right"/>
    </xf>
    <xf numFmtId="0" fontId="3" fillId="0" borderId="0" xfId="4" applyFont="1" applyFill="1" applyAlignment="1">
      <alignment horizontal="left"/>
    </xf>
    <xf numFmtId="0" fontId="3" fillId="0" borderId="0" xfId="4" applyNumberFormat="1" applyFont="1" applyFill="1" applyAlignment="1">
      <alignment horizontal="lef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wrapText="1"/>
    </xf>
    <xf numFmtId="0" fontId="3" fillId="0" borderId="2" xfId="4" applyFont="1" applyFill="1" applyBorder="1" applyAlignment="1">
      <alignment horizontal="left" vertical="center" wrapText="1"/>
    </xf>
    <xf numFmtId="1" fontId="3" fillId="0" borderId="0" xfId="4" applyNumberFormat="1" applyFont="1" applyFill="1" applyAlignment="1"/>
    <xf numFmtId="0" fontId="4" fillId="0" borderId="0" xfId="4" applyFont="1" applyFill="1" applyAlignment="1" applyProtection="1">
      <alignment vertical="top"/>
    </xf>
    <xf numFmtId="0" fontId="3" fillId="0" borderId="2" xfId="4" applyFont="1" applyFill="1" applyBorder="1" applyAlignment="1">
      <alignment horizontal="right" vertical="top" wrapText="1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0" xfId="4" applyFont="1" applyFill="1" applyAlignment="1">
      <alignment horizontal="left" vertical="top" wrapText="1"/>
    </xf>
    <xf numFmtId="0" fontId="3" fillId="0" borderId="0" xfId="6" applyNumberFormat="1" applyFont="1" applyFill="1" applyBorder="1" applyAlignment="1" applyProtection="1">
      <alignment horizontal="right" vertical="center"/>
    </xf>
    <xf numFmtId="0" fontId="3" fillId="0" borderId="1" xfId="6" applyNumberFormat="1" applyFont="1" applyFill="1" applyBorder="1" applyAlignment="1" applyProtection="1">
      <alignment horizontal="right" vertical="center"/>
    </xf>
    <xf numFmtId="0" fontId="3" fillId="0" borderId="0" xfId="6" applyNumberFormat="1" applyFont="1" applyFill="1" applyBorder="1" applyAlignment="1" applyProtection="1">
      <alignment horizontal="right" vertical="top" wrapText="1"/>
    </xf>
    <xf numFmtId="0" fontId="3" fillId="0" borderId="1" xfId="6" applyNumberFormat="1" applyFont="1" applyFill="1" applyBorder="1" applyAlignment="1" applyProtection="1">
      <alignment horizontal="right" vertical="top" wrapText="1"/>
    </xf>
    <xf numFmtId="0" fontId="3" fillId="0" borderId="0" xfId="7" applyFont="1" applyFill="1" applyAlignment="1" applyProtection="1">
      <alignment horizontal="right" vertical="top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0" xfId="4" applyFont="1" applyFill="1" applyAlignment="1">
      <alignment horizontal="left" vertical="top" wrapText="1"/>
    </xf>
    <xf numFmtId="0" fontId="3" fillId="0" borderId="0" xfId="6" applyFont="1" applyFill="1" applyBorder="1" applyAlignment="1" applyProtection="1">
      <alignment horizontal="center"/>
    </xf>
    <xf numFmtId="167" fontId="3" fillId="0" borderId="0" xfId="4" applyNumberFormat="1" applyFont="1" applyFill="1" applyAlignment="1">
      <alignment horizontal="right" vertical="top" wrapText="1"/>
    </xf>
    <xf numFmtId="0" fontId="3" fillId="0" borderId="0" xfId="4" applyNumberFormat="1" applyFont="1" applyFill="1" applyAlignment="1">
      <alignment horizontal="right" wrapText="1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Border="1" applyAlignment="1">
      <alignment horizontal="right" wrapText="1"/>
    </xf>
    <xf numFmtId="167" fontId="3" fillId="0" borderId="0" xfId="5" applyNumberFormat="1" applyFont="1" applyFill="1" applyAlignment="1">
      <alignment horizontal="right" vertical="top" wrapText="1"/>
    </xf>
    <xf numFmtId="0" fontId="3" fillId="0" borderId="2" xfId="4" applyNumberFormat="1" applyFont="1" applyFill="1" applyBorder="1" applyAlignment="1">
      <alignment horizontal="right" wrapText="1"/>
    </xf>
    <xf numFmtId="0" fontId="3" fillId="0" borderId="0" xfId="4" applyNumberFormat="1" applyFont="1" applyFill="1" applyAlignment="1" applyProtection="1">
      <alignment horizontal="right" wrapText="1"/>
    </xf>
    <xf numFmtId="167" fontId="3" fillId="0" borderId="2" xfId="5" applyNumberFormat="1" applyFont="1" applyFill="1" applyBorder="1" applyAlignment="1">
      <alignment horizontal="right" vertical="top" wrapText="1"/>
    </xf>
    <xf numFmtId="167" fontId="3" fillId="0" borderId="0" xfId="5" applyNumberFormat="1" applyFont="1" applyFill="1" applyBorder="1" applyAlignment="1">
      <alignment horizontal="right" vertical="top" wrapText="1"/>
    </xf>
    <xf numFmtId="168" fontId="3" fillId="0" borderId="0" xfId="4" applyNumberFormat="1" applyFont="1" applyFill="1" applyBorder="1" applyAlignment="1">
      <alignment horizontal="right" vertical="top" wrapText="1"/>
    </xf>
    <xf numFmtId="168" fontId="3" fillId="0" borderId="2" xfId="4" applyNumberFormat="1" applyFont="1" applyFill="1" applyBorder="1" applyAlignment="1">
      <alignment horizontal="right" vertical="top" wrapText="1"/>
    </xf>
    <xf numFmtId="170" fontId="3" fillId="0" borderId="0" xfId="4" applyNumberFormat="1" applyFont="1" applyFill="1" applyBorder="1" applyAlignment="1">
      <alignment horizontal="right" vertical="top" wrapText="1"/>
    </xf>
    <xf numFmtId="0" fontId="3" fillId="0" borderId="0" xfId="5" applyFont="1" applyFill="1" applyAlignment="1">
      <alignment horizontal="right" vertical="top" wrapText="1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1" fontId="3" fillId="0" borderId="0" xfId="7" applyNumberFormat="1" applyFont="1" applyFill="1" applyAlignment="1" applyProtection="1">
      <alignment horizontal="right"/>
    </xf>
  </cellXfs>
  <cellStyles count="8">
    <cellStyle name="Comma" xfId="1" builtinId="3"/>
    <cellStyle name="Normal" xfId="0" builtinId="0"/>
    <cellStyle name="Normal_BUDGET FOR  03-04" xfId="2"/>
    <cellStyle name="Normal_BUDGET FOR  03-04..." xfId="3"/>
    <cellStyle name="Normal_budget for 03-04" xfId="4"/>
    <cellStyle name="Normal_budget for 03-04 2" xfId="5"/>
    <cellStyle name="Normal_BUDGET-2000" xfId="6"/>
    <cellStyle name="Normal_budgetDocNIC02-03" xfId="7"/>
  </cellStyles>
  <dxfs count="0"/>
  <tableStyles count="0" defaultTableStyle="TableStyleMedium9" defaultPivotStyle="PivotStyleLight16"/>
  <colors>
    <mruColors>
      <color rgb="FFFF00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actu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3"/>
      <sheetName val="DEMAND4"/>
      <sheetName val="DEMAND5"/>
      <sheetName val="Sheet1"/>
      <sheetName val="Sheet2"/>
      <sheetName val="Sheet3"/>
      <sheetName val="DEMAND15"/>
      <sheetName val="DEMAND17"/>
      <sheetName val="DEMAND18"/>
      <sheetName val="DEMAND19"/>
      <sheetName val="DEMAND2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75" transitionEvaluation="1" codeName="Sheet1">
    <tabColor rgb="FFFF0000"/>
  </sheetPr>
  <dimension ref="A1:G208"/>
  <sheetViews>
    <sheetView tabSelected="1" view="pageBreakPreview" topLeftCell="A175" zoomScaleNormal="160" zoomScaleSheetLayoutView="100" workbookViewId="0">
      <selection activeCell="A185" sqref="A185:G200"/>
    </sheetView>
  </sheetViews>
  <sheetFormatPr defaultColWidth="11" defaultRowHeight="13.2"/>
  <cols>
    <col min="1" max="1" width="5.77734375" style="1" customWidth="1"/>
    <col min="2" max="2" width="8.21875" style="4" customWidth="1"/>
    <col min="3" max="3" width="32.77734375" style="3" customWidth="1"/>
    <col min="4" max="4" width="11.33203125" style="8" customWidth="1"/>
    <col min="5" max="5" width="11.33203125" style="3" customWidth="1"/>
    <col min="6" max="7" width="11.33203125" style="8" customWidth="1"/>
    <col min="8" max="16384" width="11" style="3"/>
  </cols>
  <sheetData>
    <row r="1" spans="1:7">
      <c r="B1" s="110"/>
      <c r="C1" s="2"/>
      <c r="D1" s="6" t="s">
        <v>142</v>
      </c>
      <c r="E1" s="2"/>
      <c r="F1" s="2"/>
      <c r="G1" s="2"/>
    </row>
    <row r="2" spans="1:7">
      <c r="B2" s="110"/>
      <c r="C2" s="2"/>
      <c r="D2" s="6" t="s">
        <v>143</v>
      </c>
      <c r="E2" s="2"/>
      <c r="F2" s="2"/>
      <c r="G2" s="2"/>
    </row>
    <row r="3" spans="1:7">
      <c r="C3" s="5"/>
      <c r="D3" s="5"/>
      <c r="E3" s="6"/>
      <c r="F3" s="5"/>
      <c r="G3" s="5"/>
    </row>
    <row r="4" spans="1:7">
      <c r="C4" s="7" t="s">
        <v>0</v>
      </c>
      <c r="D4" s="5">
        <v>2401</v>
      </c>
      <c r="E4" s="9" t="s">
        <v>7</v>
      </c>
      <c r="F4" s="5"/>
      <c r="G4" s="5"/>
    </row>
    <row r="5" spans="1:7">
      <c r="C5" s="7" t="s">
        <v>78</v>
      </c>
      <c r="D5" s="5">
        <v>4401</v>
      </c>
      <c r="E5" s="9" t="s">
        <v>1</v>
      </c>
      <c r="F5" s="5"/>
      <c r="G5" s="5"/>
    </row>
    <row r="6" spans="1:7">
      <c r="C6" s="5"/>
      <c r="D6" s="5"/>
      <c r="E6" s="10"/>
      <c r="F6" s="5"/>
      <c r="G6" s="5"/>
    </row>
    <row r="7" spans="1:7">
      <c r="A7" s="11" t="s">
        <v>141</v>
      </c>
      <c r="B7" s="113"/>
      <c r="C7" s="12"/>
      <c r="D7" s="12"/>
      <c r="E7" s="12"/>
      <c r="F7" s="12"/>
      <c r="G7" s="12"/>
    </row>
    <row r="8" spans="1:7" ht="12" customHeight="1">
      <c r="A8" s="11"/>
      <c r="B8" s="113"/>
      <c r="C8" s="12"/>
      <c r="D8" s="12"/>
      <c r="E8" s="12"/>
      <c r="F8" s="12"/>
      <c r="G8" s="12"/>
    </row>
    <row r="9" spans="1:7">
      <c r="C9" s="13"/>
      <c r="D9" s="14" t="s">
        <v>62</v>
      </c>
      <c r="E9" s="14" t="s">
        <v>63</v>
      </c>
      <c r="F9" s="14" t="s">
        <v>4</v>
      </c>
    </row>
    <row r="10" spans="1:7">
      <c r="C10" s="17" t="s">
        <v>2</v>
      </c>
      <c r="D10" s="15">
        <f>G159</f>
        <v>1275484</v>
      </c>
      <c r="E10" s="16">
        <f>G178</f>
        <v>15133</v>
      </c>
      <c r="F10" s="15">
        <f>E10+D10</f>
        <v>1290617</v>
      </c>
    </row>
    <row r="11" spans="1:7" ht="12" customHeight="1">
      <c r="D11" s="17"/>
      <c r="E11" s="18"/>
    </row>
    <row r="12" spans="1:7">
      <c r="A12" s="19" t="s">
        <v>64</v>
      </c>
      <c r="E12" s="8"/>
    </row>
    <row r="13" spans="1:7" s="25" customFormat="1" ht="13.5" customHeight="1">
      <c r="A13" s="20"/>
      <c r="B13" s="21"/>
      <c r="C13" s="22"/>
      <c r="D13" s="23"/>
      <c r="E13" s="23"/>
      <c r="F13" s="23"/>
      <c r="G13" s="24" t="s">
        <v>67</v>
      </c>
    </row>
    <row r="14" spans="1:7" s="25" customFormat="1" ht="26.4" customHeight="1">
      <c r="A14" s="26"/>
      <c r="B14" s="27"/>
      <c r="C14" s="28"/>
      <c r="D14" s="115" t="s">
        <v>144</v>
      </c>
      <c r="E14" s="116" t="s">
        <v>145</v>
      </c>
      <c r="F14" s="116" t="s">
        <v>146</v>
      </c>
      <c r="G14" s="117"/>
    </row>
    <row r="15" spans="1:7" s="25" customFormat="1">
      <c r="A15" s="20"/>
      <c r="B15" s="121" t="s">
        <v>3</v>
      </c>
      <c r="C15" s="121"/>
      <c r="D15" s="114" t="s">
        <v>139</v>
      </c>
      <c r="E15" s="114" t="s">
        <v>114</v>
      </c>
      <c r="F15" s="119" t="s">
        <v>114</v>
      </c>
      <c r="G15" s="118"/>
    </row>
    <row r="16" spans="1:7" s="25" customFormat="1">
      <c r="A16" s="29"/>
      <c r="B16" s="30"/>
      <c r="C16" s="22"/>
      <c r="D16" s="31"/>
      <c r="E16" s="31"/>
      <c r="F16" s="31"/>
      <c r="G16" s="32"/>
    </row>
    <row r="17" spans="1:7" ht="13.95" customHeight="1">
      <c r="C17" s="33" t="s">
        <v>5</v>
      </c>
      <c r="D17" s="34"/>
      <c r="E17" s="34"/>
      <c r="F17" s="34"/>
      <c r="G17" s="34"/>
    </row>
    <row r="18" spans="1:7" ht="13.95" customHeight="1">
      <c r="A18" s="1" t="s">
        <v>6</v>
      </c>
      <c r="B18" s="35">
        <v>2401</v>
      </c>
      <c r="C18" s="36" t="s">
        <v>7</v>
      </c>
      <c r="E18" s="8"/>
    </row>
    <row r="19" spans="1:7" ht="13.95" customHeight="1">
      <c r="B19" s="37">
        <v>1E-3</v>
      </c>
      <c r="C19" s="36" t="s">
        <v>8</v>
      </c>
      <c r="D19" s="38"/>
      <c r="E19" s="38"/>
      <c r="F19" s="38"/>
      <c r="G19" s="38"/>
    </row>
    <row r="20" spans="1:7" ht="13.95" customHeight="1">
      <c r="B20" s="4">
        <v>16</v>
      </c>
      <c r="C20" s="39" t="s">
        <v>9</v>
      </c>
      <c r="D20" s="38"/>
      <c r="E20" s="38"/>
      <c r="F20" s="38"/>
      <c r="G20" s="38"/>
    </row>
    <row r="21" spans="1:7" ht="13.95" customHeight="1">
      <c r="B21" s="4">
        <v>44</v>
      </c>
      <c r="C21" s="39" t="s">
        <v>10</v>
      </c>
      <c r="D21" s="38"/>
      <c r="E21" s="38"/>
      <c r="F21" s="38"/>
      <c r="G21" s="38"/>
    </row>
    <row r="22" spans="1:7" ht="13.95" customHeight="1">
      <c r="B22" s="122" t="s">
        <v>11</v>
      </c>
      <c r="C22" s="39" t="s">
        <v>12</v>
      </c>
      <c r="D22" s="95">
        <v>86598</v>
      </c>
      <c r="E22" s="95">
        <v>109210</v>
      </c>
      <c r="F22" s="123">
        <v>109210</v>
      </c>
      <c r="G22" s="7">
        <v>106176</v>
      </c>
    </row>
    <row r="23" spans="1:7" ht="13.95" customHeight="1">
      <c r="B23" s="122" t="s">
        <v>123</v>
      </c>
      <c r="C23" s="39" t="s">
        <v>124</v>
      </c>
      <c r="D23" s="41">
        <v>0</v>
      </c>
      <c r="E23" s="95">
        <v>3538</v>
      </c>
      <c r="F23" s="95">
        <v>3538</v>
      </c>
      <c r="G23" s="42">
        <v>4998</v>
      </c>
    </row>
    <row r="24" spans="1:7" ht="13.95" customHeight="1">
      <c r="B24" s="122" t="s">
        <v>13</v>
      </c>
      <c r="C24" s="39" t="s">
        <v>43</v>
      </c>
      <c r="D24" s="95">
        <v>131</v>
      </c>
      <c r="E24" s="95">
        <v>150</v>
      </c>
      <c r="F24" s="123">
        <v>150</v>
      </c>
      <c r="G24" s="7">
        <v>165</v>
      </c>
    </row>
    <row r="25" spans="1:7" ht="13.95" customHeight="1">
      <c r="B25" s="122" t="s">
        <v>14</v>
      </c>
      <c r="C25" s="39" t="s">
        <v>44</v>
      </c>
      <c r="D25" s="95">
        <v>2535</v>
      </c>
      <c r="E25" s="95">
        <v>1500</v>
      </c>
      <c r="F25" s="123">
        <v>1500</v>
      </c>
      <c r="G25" s="7">
        <v>2450</v>
      </c>
    </row>
    <row r="26" spans="1:7" ht="13.95" customHeight="1">
      <c r="B26" s="122" t="s">
        <v>15</v>
      </c>
      <c r="C26" s="39" t="s">
        <v>37</v>
      </c>
      <c r="D26" s="42">
        <v>696</v>
      </c>
      <c r="E26" s="95">
        <v>600</v>
      </c>
      <c r="F26" s="123">
        <v>600</v>
      </c>
      <c r="G26" s="42">
        <v>660</v>
      </c>
    </row>
    <row r="27" spans="1:7" ht="13.95" customHeight="1">
      <c r="B27" s="122" t="s">
        <v>16</v>
      </c>
      <c r="C27" s="39" t="s">
        <v>17</v>
      </c>
      <c r="D27" s="42">
        <v>30</v>
      </c>
      <c r="E27" s="95">
        <v>150</v>
      </c>
      <c r="F27" s="95">
        <v>150</v>
      </c>
      <c r="G27" s="42">
        <v>165</v>
      </c>
    </row>
    <row r="28" spans="1:7" ht="27" customHeight="1">
      <c r="B28" s="122" t="s">
        <v>105</v>
      </c>
      <c r="C28" s="43" t="s">
        <v>137</v>
      </c>
      <c r="D28" s="40">
        <v>0</v>
      </c>
      <c r="E28" s="95">
        <v>36312</v>
      </c>
      <c r="F28" s="95">
        <v>36312</v>
      </c>
      <c r="G28" s="40">
        <v>0</v>
      </c>
    </row>
    <row r="29" spans="1:7" ht="13.95" customHeight="1">
      <c r="B29" s="122" t="s">
        <v>18</v>
      </c>
      <c r="C29" s="43" t="s">
        <v>42</v>
      </c>
      <c r="D29" s="123">
        <v>34330</v>
      </c>
      <c r="E29" s="95">
        <v>1</v>
      </c>
      <c r="F29" s="123">
        <f>8599+E29</f>
        <v>8600</v>
      </c>
      <c r="G29" s="42">
        <v>1</v>
      </c>
    </row>
    <row r="30" spans="1:7" ht="26.4">
      <c r="B30" s="89" t="s">
        <v>69</v>
      </c>
      <c r="C30" s="44" t="s">
        <v>96</v>
      </c>
      <c r="D30" s="42">
        <v>40000</v>
      </c>
      <c r="E30" s="40">
        <v>0</v>
      </c>
      <c r="F30" s="40">
        <v>0</v>
      </c>
      <c r="G30" s="40">
        <v>0</v>
      </c>
    </row>
    <row r="31" spans="1:7" ht="13.95" customHeight="1">
      <c r="A31" s="45" t="s">
        <v>4</v>
      </c>
      <c r="B31" s="46">
        <v>44</v>
      </c>
      <c r="C31" s="47" t="s">
        <v>10</v>
      </c>
      <c r="D31" s="48">
        <f t="shared" ref="D31:F31" si="0">SUM(D22:D30)</f>
        <v>164320</v>
      </c>
      <c r="E31" s="48">
        <f t="shared" si="0"/>
        <v>151461</v>
      </c>
      <c r="F31" s="48">
        <f t="shared" si="0"/>
        <v>160060</v>
      </c>
      <c r="G31" s="48">
        <v>114615</v>
      </c>
    </row>
    <row r="32" spans="1:7">
      <c r="B32" s="49"/>
      <c r="C32" s="39"/>
      <c r="D32" s="50"/>
      <c r="E32" s="50"/>
      <c r="F32" s="50"/>
      <c r="G32" s="50"/>
    </row>
    <row r="33" spans="1:7" ht="13.95" customHeight="1">
      <c r="A33" s="45"/>
      <c r="B33" s="46">
        <v>45</v>
      </c>
      <c r="C33" s="47" t="s">
        <v>19</v>
      </c>
      <c r="D33" s="51"/>
      <c r="E33" s="51"/>
      <c r="F33" s="51"/>
      <c r="G33" s="50"/>
    </row>
    <row r="34" spans="1:7" ht="13.95" customHeight="1">
      <c r="A34" s="45"/>
      <c r="B34" s="89" t="s">
        <v>20</v>
      </c>
      <c r="C34" s="47" t="s">
        <v>12</v>
      </c>
      <c r="D34" s="124">
        <v>46979</v>
      </c>
      <c r="E34" s="76">
        <v>44529</v>
      </c>
      <c r="F34" s="125">
        <v>44529</v>
      </c>
      <c r="G34" s="34">
        <v>46759</v>
      </c>
    </row>
    <row r="35" spans="1:7" ht="13.95" customHeight="1">
      <c r="A35" s="45"/>
      <c r="B35" s="89" t="s">
        <v>125</v>
      </c>
      <c r="C35" s="47" t="s">
        <v>124</v>
      </c>
      <c r="D35" s="52">
        <v>0</v>
      </c>
      <c r="E35" s="76">
        <v>96339</v>
      </c>
      <c r="F35" s="76">
        <v>96339</v>
      </c>
      <c r="G35" s="34">
        <v>96150</v>
      </c>
    </row>
    <row r="36" spans="1:7" ht="13.95" customHeight="1">
      <c r="A36" s="45"/>
      <c r="B36" s="89" t="s">
        <v>21</v>
      </c>
      <c r="C36" s="47" t="s">
        <v>43</v>
      </c>
      <c r="D36" s="106">
        <v>252</v>
      </c>
      <c r="E36" s="76">
        <v>188</v>
      </c>
      <c r="F36" s="125">
        <v>188</v>
      </c>
      <c r="G36" s="34">
        <v>207</v>
      </c>
    </row>
    <row r="37" spans="1:7" ht="13.95" customHeight="1">
      <c r="A37" s="45"/>
      <c r="B37" s="89" t="s">
        <v>22</v>
      </c>
      <c r="C37" s="47" t="s">
        <v>44</v>
      </c>
      <c r="D37" s="106">
        <v>350</v>
      </c>
      <c r="E37" s="76">
        <v>263</v>
      </c>
      <c r="F37" s="125">
        <v>263</v>
      </c>
      <c r="G37" s="34">
        <v>289</v>
      </c>
    </row>
    <row r="38" spans="1:7" ht="13.95" customHeight="1">
      <c r="A38" s="45"/>
      <c r="B38" s="126" t="s">
        <v>80</v>
      </c>
      <c r="C38" s="57" t="s">
        <v>37</v>
      </c>
      <c r="D38" s="52">
        <v>0</v>
      </c>
      <c r="E38" s="76">
        <v>1</v>
      </c>
      <c r="F38" s="125">
        <v>1</v>
      </c>
      <c r="G38" s="34">
        <v>1</v>
      </c>
    </row>
    <row r="39" spans="1:7" ht="13.95" customHeight="1">
      <c r="A39" s="45"/>
      <c r="B39" s="89" t="s">
        <v>23</v>
      </c>
      <c r="C39" s="47" t="s">
        <v>42</v>
      </c>
      <c r="D39" s="59">
        <v>6367</v>
      </c>
      <c r="E39" s="84">
        <v>1</v>
      </c>
      <c r="F39" s="127">
        <v>1</v>
      </c>
      <c r="G39" s="58">
        <v>1</v>
      </c>
    </row>
    <row r="40" spans="1:7" ht="13.95" customHeight="1">
      <c r="A40" s="45" t="s">
        <v>4</v>
      </c>
      <c r="B40" s="46">
        <v>45</v>
      </c>
      <c r="C40" s="47" t="s">
        <v>19</v>
      </c>
      <c r="D40" s="59">
        <f t="shared" ref="D40:F40" si="1">SUM(D34:D39)</f>
        <v>53948</v>
      </c>
      <c r="E40" s="58">
        <f t="shared" si="1"/>
        <v>141321</v>
      </c>
      <c r="F40" s="59">
        <f t="shared" si="1"/>
        <v>141321</v>
      </c>
      <c r="G40" s="59">
        <v>143407</v>
      </c>
    </row>
    <row r="41" spans="1:7">
      <c r="A41" s="45"/>
      <c r="B41" s="46"/>
      <c r="C41" s="47"/>
      <c r="D41" s="60"/>
      <c r="E41" s="61"/>
      <c r="F41" s="60"/>
      <c r="G41" s="60"/>
    </row>
    <row r="42" spans="1:7" ht="13.95" customHeight="1">
      <c r="A42" s="45"/>
      <c r="B42" s="46">
        <v>46</v>
      </c>
      <c r="C42" s="47" t="s">
        <v>24</v>
      </c>
      <c r="D42" s="38"/>
      <c r="E42" s="38"/>
      <c r="F42" s="38"/>
      <c r="G42" s="62"/>
    </row>
    <row r="43" spans="1:7" ht="13.95" customHeight="1">
      <c r="A43" s="45"/>
      <c r="B43" s="89" t="s">
        <v>25</v>
      </c>
      <c r="C43" s="47" t="s">
        <v>12</v>
      </c>
      <c r="D43" s="128">
        <v>27241</v>
      </c>
      <c r="E43" s="95">
        <v>41830</v>
      </c>
      <c r="F43" s="123">
        <v>41830</v>
      </c>
      <c r="G43" s="7">
        <v>35011</v>
      </c>
    </row>
    <row r="44" spans="1:7" ht="13.95" customHeight="1">
      <c r="A44" s="45"/>
      <c r="B44" s="89" t="s">
        <v>126</v>
      </c>
      <c r="C44" s="47" t="s">
        <v>124</v>
      </c>
      <c r="D44" s="40">
        <v>0</v>
      </c>
      <c r="E44" s="95">
        <v>94501</v>
      </c>
      <c r="F44" s="95">
        <v>94501</v>
      </c>
      <c r="G44" s="7">
        <v>91668</v>
      </c>
    </row>
    <row r="45" spans="1:7" ht="13.95" customHeight="1">
      <c r="A45" s="45"/>
      <c r="B45" s="89" t="s">
        <v>26</v>
      </c>
      <c r="C45" s="47" t="s">
        <v>43</v>
      </c>
      <c r="D45" s="42">
        <v>250</v>
      </c>
      <c r="E45" s="95">
        <v>188</v>
      </c>
      <c r="F45" s="123">
        <v>188</v>
      </c>
      <c r="G45" s="7">
        <v>207</v>
      </c>
    </row>
    <row r="46" spans="1:7" ht="13.95" customHeight="1">
      <c r="A46" s="45"/>
      <c r="B46" s="89" t="s">
        <v>27</v>
      </c>
      <c r="C46" s="47" t="s">
        <v>44</v>
      </c>
      <c r="D46" s="128">
        <v>350</v>
      </c>
      <c r="E46" s="95">
        <v>263</v>
      </c>
      <c r="F46" s="123">
        <v>263</v>
      </c>
      <c r="G46" s="7">
        <v>289</v>
      </c>
    </row>
    <row r="47" spans="1:7" ht="13.95" customHeight="1">
      <c r="A47" s="45"/>
      <c r="B47" s="126" t="s">
        <v>81</v>
      </c>
      <c r="C47" s="57" t="s">
        <v>37</v>
      </c>
      <c r="D47" s="42">
        <v>1</v>
      </c>
      <c r="E47" s="95">
        <v>1</v>
      </c>
      <c r="F47" s="123">
        <v>1</v>
      </c>
      <c r="G47" s="7">
        <v>1</v>
      </c>
    </row>
    <row r="48" spans="1:7" ht="13.95" customHeight="1">
      <c r="A48" s="45"/>
      <c r="B48" s="89" t="s">
        <v>28</v>
      </c>
      <c r="C48" s="47" t="s">
        <v>42</v>
      </c>
      <c r="D48" s="128">
        <v>6196</v>
      </c>
      <c r="E48" s="95">
        <v>1</v>
      </c>
      <c r="F48" s="123">
        <v>1</v>
      </c>
      <c r="G48" s="42">
        <v>1</v>
      </c>
    </row>
    <row r="49" spans="1:7" ht="13.95" customHeight="1">
      <c r="A49" s="45" t="s">
        <v>4</v>
      </c>
      <c r="B49" s="46">
        <v>46</v>
      </c>
      <c r="C49" s="47" t="s">
        <v>24</v>
      </c>
      <c r="D49" s="63">
        <f t="shared" ref="D49:F49" si="2">SUM(D43:D48)</f>
        <v>34038</v>
      </c>
      <c r="E49" s="48">
        <f t="shared" si="2"/>
        <v>136784</v>
      </c>
      <c r="F49" s="63">
        <f t="shared" si="2"/>
        <v>136784</v>
      </c>
      <c r="G49" s="63">
        <v>127177</v>
      </c>
    </row>
    <row r="50" spans="1:7" ht="10.050000000000001" customHeight="1">
      <c r="A50" s="45"/>
      <c r="B50" s="46"/>
      <c r="C50" s="47"/>
      <c r="D50" s="50"/>
      <c r="E50" s="50"/>
      <c r="F50" s="50"/>
      <c r="G50" s="50"/>
    </row>
    <row r="51" spans="1:7" ht="13.95" customHeight="1">
      <c r="A51" s="45"/>
      <c r="B51" s="46">
        <v>47</v>
      </c>
      <c r="C51" s="47" t="s">
        <v>29</v>
      </c>
      <c r="D51" s="38"/>
      <c r="E51" s="38"/>
      <c r="F51" s="38"/>
      <c r="G51" s="62"/>
    </row>
    <row r="52" spans="1:7" ht="13.95" customHeight="1">
      <c r="A52" s="45"/>
      <c r="B52" s="89" t="s">
        <v>30</v>
      </c>
      <c r="C52" s="47" t="s">
        <v>12</v>
      </c>
      <c r="D52" s="128">
        <v>12418</v>
      </c>
      <c r="E52" s="95">
        <v>17354</v>
      </c>
      <c r="F52" s="123">
        <v>17354</v>
      </c>
      <c r="G52" s="7">
        <v>14738</v>
      </c>
    </row>
    <row r="53" spans="1:7" ht="13.95" customHeight="1">
      <c r="A53" s="45"/>
      <c r="B53" s="89" t="s">
        <v>127</v>
      </c>
      <c r="C53" s="47" t="s">
        <v>124</v>
      </c>
      <c r="D53" s="40">
        <v>0</v>
      </c>
      <c r="E53" s="95">
        <v>31438</v>
      </c>
      <c r="F53" s="95">
        <v>31438</v>
      </c>
      <c r="G53" s="7">
        <v>32794</v>
      </c>
    </row>
    <row r="54" spans="1:7" ht="13.95" customHeight="1">
      <c r="A54" s="45"/>
      <c r="B54" s="89" t="s">
        <v>31</v>
      </c>
      <c r="C54" s="47" t="s">
        <v>43</v>
      </c>
      <c r="D54" s="42">
        <v>140</v>
      </c>
      <c r="E54" s="95">
        <v>105</v>
      </c>
      <c r="F54" s="123">
        <v>105</v>
      </c>
      <c r="G54" s="7">
        <v>116</v>
      </c>
    </row>
    <row r="55" spans="1:7" ht="13.95" customHeight="1">
      <c r="A55" s="45"/>
      <c r="B55" s="89" t="s">
        <v>45</v>
      </c>
      <c r="C55" s="47" t="s">
        <v>44</v>
      </c>
      <c r="D55" s="128">
        <v>240</v>
      </c>
      <c r="E55" s="95">
        <v>180</v>
      </c>
      <c r="F55" s="123">
        <v>180</v>
      </c>
      <c r="G55" s="7">
        <v>198</v>
      </c>
    </row>
    <row r="56" spans="1:7" ht="13.95" customHeight="1">
      <c r="A56" s="53"/>
      <c r="B56" s="129" t="s">
        <v>82</v>
      </c>
      <c r="C56" s="112" t="s">
        <v>37</v>
      </c>
      <c r="D56" s="55">
        <v>0</v>
      </c>
      <c r="E56" s="84">
        <v>1</v>
      </c>
      <c r="F56" s="127">
        <v>1</v>
      </c>
      <c r="G56" s="56">
        <v>1</v>
      </c>
    </row>
    <row r="57" spans="1:7" ht="13.95" customHeight="1">
      <c r="A57" s="45"/>
      <c r="B57" s="89" t="s">
        <v>32</v>
      </c>
      <c r="C57" s="47" t="s">
        <v>42</v>
      </c>
      <c r="D57" s="128">
        <v>3553</v>
      </c>
      <c r="E57" s="95">
        <v>1</v>
      </c>
      <c r="F57" s="123">
        <v>1</v>
      </c>
      <c r="G57" s="42">
        <v>1</v>
      </c>
    </row>
    <row r="58" spans="1:7" ht="13.95" customHeight="1">
      <c r="A58" s="45" t="s">
        <v>4</v>
      </c>
      <c r="B58" s="46">
        <v>47</v>
      </c>
      <c r="C58" s="47" t="s">
        <v>29</v>
      </c>
      <c r="D58" s="63">
        <f t="shared" ref="D58:F58" si="3">SUM(D52:D57)</f>
        <v>16351</v>
      </c>
      <c r="E58" s="48">
        <f t="shared" si="3"/>
        <v>49079</v>
      </c>
      <c r="F58" s="63">
        <f t="shared" si="3"/>
        <v>49079</v>
      </c>
      <c r="G58" s="63">
        <v>47848</v>
      </c>
    </row>
    <row r="59" spans="1:7">
      <c r="A59" s="45"/>
      <c r="B59" s="46"/>
      <c r="C59" s="47"/>
      <c r="D59" s="50"/>
      <c r="E59" s="50"/>
      <c r="F59" s="50"/>
      <c r="G59" s="50"/>
    </row>
    <row r="60" spans="1:7" ht="13.95" customHeight="1">
      <c r="A60" s="45"/>
      <c r="B60" s="46">
        <v>48</v>
      </c>
      <c r="C60" s="47" t="s">
        <v>33</v>
      </c>
      <c r="D60" s="38"/>
      <c r="E60" s="38"/>
      <c r="F60" s="38"/>
      <c r="G60" s="62"/>
    </row>
    <row r="61" spans="1:7" ht="13.95" customHeight="1">
      <c r="A61" s="45"/>
      <c r="B61" s="89" t="s">
        <v>34</v>
      </c>
      <c r="C61" s="64" t="s">
        <v>12</v>
      </c>
      <c r="D61" s="128">
        <v>34396</v>
      </c>
      <c r="E61" s="95">
        <v>37438</v>
      </c>
      <c r="F61" s="123">
        <v>37438</v>
      </c>
      <c r="G61" s="7">
        <v>35052</v>
      </c>
    </row>
    <row r="62" spans="1:7" ht="13.95" customHeight="1">
      <c r="A62" s="45"/>
      <c r="B62" s="89" t="s">
        <v>128</v>
      </c>
      <c r="C62" s="64" t="s">
        <v>124</v>
      </c>
      <c r="D62" s="40">
        <v>0</v>
      </c>
      <c r="E62" s="95">
        <v>85045</v>
      </c>
      <c r="F62" s="95">
        <v>85045</v>
      </c>
      <c r="G62" s="7">
        <v>83226</v>
      </c>
    </row>
    <row r="63" spans="1:7" ht="13.95" customHeight="1">
      <c r="A63" s="45"/>
      <c r="B63" s="89" t="s">
        <v>35</v>
      </c>
      <c r="C63" s="64" t="s">
        <v>43</v>
      </c>
      <c r="D63" s="42">
        <v>198</v>
      </c>
      <c r="E63" s="95">
        <v>150</v>
      </c>
      <c r="F63" s="123">
        <v>150</v>
      </c>
      <c r="G63" s="7">
        <v>165</v>
      </c>
    </row>
    <row r="64" spans="1:7" ht="13.95" customHeight="1">
      <c r="A64" s="45"/>
      <c r="B64" s="89" t="s">
        <v>36</v>
      </c>
      <c r="C64" s="64" t="s">
        <v>44</v>
      </c>
      <c r="D64" s="42">
        <v>267</v>
      </c>
      <c r="E64" s="95">
        <v>225</v>
      </c>
      <c r="F64" s="123">
        <v>225</v>
      </c>
      <c r="G64" s="7">
        <v>248</v>
      </c>
    </row>
    <row r="65" spans="1:7" ht="13.95" customHeight="1">
      <c r="A65" s="45"/>
      <c r="B65" s="130" t="s">
        <v>83</v>
      </c>
      <c r="C65" s="88" t="s">
        <v>37</v>
      </c>
      <c r="D65" s="40">
        <v>0</v>
      </c>
      <c r="E65" s="95">
        <v>1</v>
      </c>
      <c r="F65" s="123">
        <v>1</v>
      </c>
      <c r="G65" s="7">
        <v>1</v>
      </c>
    </row>
    <row r="66" spans="1:7" ht="13.95" customHeight="1">
      <c r="A66" s="45"/>
      <c r="B66" s="89" t="s">
        <v>38</v>
      </c>
      <c r="C66" s="64" t="s">
        <v>42</v>
      </c>
      <c r="D66" s="124">
        <v>9870</v>
      </c>
      <c r="E66" s="76">
        <v>1</v>
      </c>
      <c r="F66" s="125">
        <v>1</v>
      </c>
      <c r="G66" s="106">
        <v>1</v>
      </c>
    </row>
    <row r="67" spans="1:7" ht="13.95" customHeight="1">
      <c r="A67" s="45" t="s">
        <v>4</v>
      </c>
      <c r="B67" s="46">
        <v>48</v>
      </c>
      <c r="C67" s="47" t="s">
        <v>33</v>
      </c>
      <c r="D67" s="59">
        <f t="shared" ref="D67:F67" si="4">SUM(D61:D66)</f>
        <v>44731</v>
      </c>
      <c r="E67" s="58">
        <f t="shared" si="4"/>
        <v>122860</v>
      </c>
      <c r="F67" s="59">
        <f t="shared" si="4"/>
        <v>122860</v>
      </c>
      <c r="G67" s="59">
        <v>118693</v>
      </c>
    </row>
    <row r="68" spans="1:7" ht="13.95" customHeight="1">
      <c r="A68" s="45" t="s">
        <v>4</v>
      </c>
      <c r="B68" s="46">
        <v>16</v>
      </c>
      <c r="C68" s="47" t="s">
        <v>9</v>
      </c>
      <c r="D68" s="59">
        <f t="shared" ref="D68:F68" si="5">D67+D58+D49+D40+D31</f>
        <v>313388</v>
      </c>
      <c r="E68" s="58">
        <f t="shared" si="5"/>
        <v>601505</v>
      </c>
      <c r="F68" s="59">
        <f t="shared" si="5"/>
        <v>610104</v>
      </c>
      <c r="G68" s="59">
        <v>551740</v>
      </c>
    </row>
    <row r="69" spans="1:7" ht="13.95" customHeight="1">
      <c r="A69" s="45" t="s">
        <v>4</v>
      </c>
      <c r="B69" s="66">
        <v>1E-3</v>
      </c>
      <c r="C69" s="67" t="s">
        <v>8</v>
      </c>
      <c r="D69" s="69">
        <f t="shared" ref="D69:F69" si="6">D68</f>
        <v>313388</v>
      </c>
      <c r="E69" s="77">
        <f t="shared" si="6"/>
        <v>601505</v>
      </c>
      <c r="F69" s="69">
        <f t="shared" si="6"/>
        <v>610104</v>
      </c>
      <c r="G69" s="69">
        <v>551740</v>
      </c>
    </row>
    <row r="70" spans="1:7">
      <c r="A70" s="45"/>
      <c r="B70" s="70"/>
      <c r="C70" s="67"/>
      <c r="D70" s="50"/>
      <c r="E70" s="50"/>
      <c r="F70" s="50"/>
      <c r="G70" s="50"/>
    </row>
    <row r="71" spans="1:7" ht="13.95" customHeight="1">
      <c r="A71" s="45"/>
      <c r="B71" s="66">
        <v>0.104</v>
      </c>
      <c r="C71" s="67" t="s">
        <v>39</v>
      </c>
      <c r="D71" s="50"/>
      <c r="E71" s="50"/>
      <c r="F71" s="50"/>
      <c r="G71" s="50"/>
    </row>
    <row r="72" spans="1:7" ht="13.95" customHeight="1">
      <c r="A72" s="45"/>
      <c r="B72" s="71">
        <v>16</v>
      </c>
      <c r="C72" s="47" t="s">
        <v>9</v>
      </c>
      <c r="D72" s="51"/>
      <c r="E72" s="51"/>
      <c r="F72" s="51"/>
      <c r="G72" s="51"/>
    </row>
    <row r="73" spans="1:7" ht="13.95" customHeight="1">
      <c r="A73" s="45"/>
      <c r="B73" s="71">
        <v>45</v>
      </c>
      <c r="C73" s="47" t="s">
        <v>19</v>
      </c>
      <c r="D73" s="38"/>
      <c r="E73" s="38"/>
      <c r="F73" s="38"/>
      <c r="G73" s="62"/>
    </row>
    <row r="74" spans="1:7" ht="13.95" customHeight="1">
      <c r="A74" s="45"/>
      <c r="B74" s="89" t="s">
        <v>20</v>
      </c>
      <c r="C74" s="47" t="s">
        <v>12</v>
      </c>
      <c r="D74" s="124">
        <v>15527</v>
      </c>
      <c r="E74" s="76">
        <v>30814</v>
      </c>
      <c r="F74" s="125">
        <v>30814</v>
      </c>
      <c r="G74" s="34">
        <v>25168</v>
      </c>
    </row>
    <row r="75" spans="1:7" ht="13.95" customHeight="1">
      <c r="A75" s="45"/>
      <c r="B75" s="89" t="s">
        <v>21</v>
      </c>
      <c r="C75" s="47" t="s">
        <v>43</v>
      </c>
      <c r="D75" s="106">
        <v>176</v>
      </c>
      <c r="E75" s="76">
        <v>150</v>
      </c>
      <c r="F75" s="76">
        <v>150</v>
      </c>
      <c r="G75" s="34">
        <v>165</v>
      </c>
    </row>
    <row r="76" spans="1:7" ht="13.95" customHeight="1">
      <c r="A76" s="45"/>
      <c r="B76" s="89" t="s">
        <v>22</v>
      </c>
      <c r="C76" s="47" t="s">
        <v>44</v>
      </c>
      <c r="D76" s="42">
        <v>150</v>
      </c>
      <c r="E76" s="95">
        <v>113</v>
      </c>
      <c r="F76" s="95">
        <v>113</v>
      </c>
      <c r="G76" s="7">
        <v>124</v>
      </c>
    </row>
    <row r="77" spans="1:7" ht="13.95" customHeight="1">
      <c r="A77" s="45" t="s">
        <v>4</v>
      </c>
      <c r="B77" s="71">
        <v>45</v>
      </c>
      <c r="C77" s="47" t="s">
        <v>19</v>
      </c>
      <c r="D77" s="63">
        <f t="shared" ref="D77:F77" si="7">SUM(D74:D76)</f>
        <v>15853</v>
      </c>
      <c r="E77" s="48">
        <f t="shared" si="7"/>
        <v>31077</v>
      </c>
      <c r="F77" s="63">
        <f t="shared" si="7"/>
        <v>31077</v>
      </c>
      <c r="G77" s="63">
        <v>25457</v>
      </c>
    </row>
    <row r="78" spans="1:7">
      <c r="A78" s="45"/>
      <c r="B78" s="71"/>
      <c r="C78" s="47"/>
      <c r="D78" s="50"/>
      <c r="E78" s="50"/>
      <c r="F78" s="50"/>
      <c r="G78" s="50"/>
    </row>
    <row r="79" spans="1:7" ht="13.95" customHeight="1">
      <c r="A79" s="45"/>
      <c r="B79" s="71">
        <v>46</v>
      </c>
      <c r="C79" s="47" t="s">
        <v>24</v>
      </c>
      <c r="D79" s="51"/>
      <c r="E79" s="51"/>
      <c r="F79" s="51"/>
      <c r="G79" s="50"/>
    </row>
    <row r="80" spans="1:7" ht="13.95" customHeight="1">
      <c r="A80" s="45"/>
      <c r="B80" s="89" t="s">
        <v>25</v>
      </c>
      <c r="C80" s="47" t="s">
        <v>12</v>
      </c>
      <c r="D80" s="124">
        <v>9548</v>
      </c>
      <c r="E80" s="76">
        <v>22998</v>
      </c>
      <c r="F80" s="125">
        <v>22998</v>
      </c>
      <c r="G80" s="34">
        <v>15336</v>
      </c>
    </row>
    <row r="81" spans="1:7" ht="13.95" customHeight="1">
      <c r="A81" s="45"/>
      <c r="B81" s="89" t="s">
        <v>26</v>
      </c>
      <c r="C81" s="47" t="s">
        <v>43</v>
      </c>
      <c r="D81" s="106">
        <v>160</v>
      </c>
      <c r="E81" s="106">
        <v>120</v>
      </c>
      <c r="F81" s="76">
        <v>120</v>
      </c>
      <c r="G81" s="34">
        <v>132</v>
      </c>
    </row>
    <row r="82" spans="1:7" ht="13.95" customHeight="1">
      <c r="A82" s="45"/>
      <c r="B82" s="89" t="s">
        <v>27</v>
      </c>
      <c r="C82" s="47" t="s">
        <v>44</v>
      </c>
      <c r="D82" s="106">
        <v>110</v>
      </c>
      <c r="E82" s="106">
        <v>83</v>
      </c>
      <c r="F82" s="76">
        <v>83</v>
      </c>
      <c r="G82" s="34">
        <v>91</v>
      </c>
    </row>
    <row r="83" spans="1:7" ht="13.95" customHeight="1">
      <c r="A83" s="45" t="s">
        <v>4</v>
      </c>
      <c r="B83" s="71">
        <v>46</v>
      </c>
      <c r="C83" s="47" t="s">
        <v>24</v>
      </c>
      <c r="D83" s="69">
        <f t="shared" ref="D83:F83" si="8">SUM(D80:D82)</f>
        <v>9818</v>
      </c>
      <c r="E83" s="77">
        <f t="shared" si="8"/>
        <v>23201</v>
      </c>
      <c r="F83" s="69">
        <f t="shared" si="8"/>
        <v>23201</v>
      </c>
      <c r="G83" s="69">
        <v>15559</v>
      </c>
    </row>
    <row r="84" spans="1:7">
      <c r="A84" s="45"/>
      <c r="B84" s="71"/>
      <c r="C84" s="47"/>
      <c r="D84" s="72"/>
      <c r="E84" s="73"/>
      <c r="F84" s="72"/>
      <c r="G84" s="72"/>
    </row>
    <row r="85" spans="1:7" ht="13.95" customHeight="1">
      <c r="A85" s="45"/>
      <c r="B85" s="71">
        <v>47</v>
      </c>
      <c r="C85" s="47" t="s">
        <v>29</v>
      </c>
      <c r="D85" s="38"/>
      <c r="E85" s="38"/>
      <c r="F85" s="38"/>
      <c r="G85" s="62"/>
    </row>
    <row r="86" spans="1:7" ht="13.95" customHeight="1">
      <c r="A86" s="45"/>
      <c r="B86" s="89" t="s">
        <v>30</v>
      </c>
      <c r="C86" s="64" t="s">
        <v>12</v>
      </c>
      <c r="D86" s="128">
        <v>5717</v>
      </c>
      <c r="E86" s="95">
        <v>8303</v>
      </c>
      <c r="F86" s="123">
        <v>8303</v>
      </c>
      <c r="G86" s="7">
        <v>7984</v>
      </c>
    </row>
    <row r="87" spans="1:7" ht="13.95" customHeight="1">
      <c r="A87" s="45"/>
      <c r="B87" s="89" t="s">
        <v>31</v>
      </c>
      <c r="C87" s="64" t="s">
        <v>43</v>
      </c>
      <c r="D87" s="42">
        <v>110</v>
      </c>
      <c r="E87" s="42">
        <v>83</v>
      </c>
      <c r="F87" s="95">
        <v>83</v>
      </c>
      <c r="G87" s="7">
        <v>91</v>
      </c>
    </row>
    <row r="88" spans="1:7" ht="13.95" customHeight="1">
      <c r="A88" s="45"/>
      <c r="B88" s="89" t="s">
        <v>45</v>
      </c>
      <c r="C88" s="64" t="s">
        <v>44</v>
      </c>
      <c r="D88" s="42">
        <v>60</v>
      </c>
      <c r="E88" s="42">
        <v>45</v>
      </c>
      <c r="F88" s="95">
        <v>45</v>
      </c>
      <c r="G88" s="7">
        <v>50</v>
      </c>
    </row>
    <row r="89" spans="1:7" ht="13.95" customHeight="1">
      <c r="A89" s="45" t="s">
        <v>4</v>
      </c>
      <c r="B89" s="71">
        <v>47</v>
      </c>
      <c r="C89" s="47" t="s">
        <v>29</v>
      </c>
      <c r="D89" s="69">
        <f t="shared" ref="D89:F89" si="9">SUM(D86:D88)</f>
        <v>5887</v>
      </c>
      <c r="E89" s="77">
        <f t="shared" si="9"/>
        <v>8431</v>
      </c>
      <c r="F89" s="69">
        <f t="shared" si="9"/>
        <v>8431</v>
      </c>
      <c r="G89" s="69">
        <v>8125</v>
      </c>
    </row>
    <row r="90" spans="1:7">
      <c r="A90" s="45"/>
      <c r="B90" s="71"/>
      <c r="C90" s="47"/>
      <c r="D90" s="50"/>
      <c r="E90" s="51"/>
      <c r="F90" s="51"/>
      <c r="G90" s="51"/>
    </row>
    <row r="91" spans="1:7" ht="13.95" customHeight="1">
      <c r="A91" s="45"/>
      <c r="B91" s="71">
        <v>48</v>
      </c>
      <c r="C91" s="47" t="s">
        <v>33</v>
      </c>
      <c r="D91" s="38"/>
      <c r="E91" s="38"/>
      <c r="F91" s="38"/>
      <c r="G91" s="62"/>
    </row>
    <row r="92" spans="1:7" ht="13.95" customHeight="1">
      <c r="A92" s="45"/>
      <c r="B92" s="89" t="s">
        <v>34</v>
      </c>
      <c r="C92" s="64" t="s">
        <v>12</v>
      </c>
      <c r="D92" s="128">
        <v>4513</v>
      </c>
      <c r="E92" s="95">
        <v>11247</v>
      </c>
      <c r="F92" s="123">
        <v>11247</v>
      </c>
      <c r="G92" s="7">
        <v>10338</v>
      </c>
    </row>
    <row r="93" spans="1:7" ht="13.95" customHeight="1">
      <c r="A93" s="45"/>
      <c r="B93" s="89" t="s">
        <v>35</v>
      </c>
      <c r="C93" s="64" t="s">
        <v>43</v>
      </c>
      <c r="D93" s="95">
        <v>63</v>
      </c>
      <c r="E93" s="42">
        <v>45</v>
      </c>
      <c r="F93" s="95">
        <v>45</v>
      </c>
      <c r="G93" s="7">
        <v>50</v>
      </c>
    </row>
    <row r="94" spans="1:7" ht="13.95" customHeight="1">
      <c r="A94" s="45"/>
      <c r="B94" s="89" t="s">
        <v>36</v>
      </c>
      <c r="C94" s="64" t="s">
        <v>44</v>
      </c>
      <c r="D94" s="42">
        <v>58</v>
      </c>
      <c r="E94" s="42">
        <v>45</v>
      </c>
      <c r="F94" s="95">
        <v>45</v>
      </c>
      <c r="G94" s="7">
        <v>50</v>
      </c>
    </row>
    <row r="95" spans="1:7" ht="13.95" customHeight="1">
      <c r="A95" s="45" t="s">
        <v>4</v>
      </c>
      <c r="B95" s="71">
        <v>48</v>
      </c>
      <c r="C95" s="47" t="s">
        <v>33</v>
      </c>
      <c r="D95" s="69">
        <f t="shared" ref="D95:F95" si="10">SUM(D92:D94)</f>
        <v>4634</v>
      </c>
      <c r="E95" s="69">
        <f t="shared" si="10"/>
        <v>11337</v>
      </c>
      <c r="F95" s="69">
        <f t="shared" si="10"/>
        <v>11337</v>
      </c>
      <c r="G95" s="69">
        <v>10438</v>
      </c>
    </row>
    <row r="96" spans="1:7">
      <c r="A96" s="45"/>
      <c r="B96" s="71"/>
      <c r="C96" s="47"/>
      <c r="D96" s="74"/>
      <c r="E96" s="74"/>
      <c r="F96" s="74"/>
      <c r="G96" s="74"/>
    </row>
    <row r="97" spans="1:7" ht="13.95" customHeight="1">
      <c r="A97" s="45"/>
      <c r="B97" s="71">
        <v>60</v>
      </c>
      <c r="C97" s="47" t="s">
        <v>40</v>
      </c>
      <c r="D97" s="51"/>
      <c r="E97" s="51"/>
      <c r="F97" s="51"/>
      <c r="G97" s="51"/>
    </row>
    <row r="98" spans="1:7" ht="13.95" customHeight="1">
      <c r="A98" s="45"/>
      <c r="B98" s="89" t="s">
        <v>41</v>
      </c>
      <c r="C98" s="47" t="s">
        <v>42</v>
      </c>
      <c r="D98" s="75">
        <v>0</v>
      </c>
      <c r="E98" s="75">
        <v>0</v>
      </c>
      <c r="F98" s="75">
        <v>0</v>
      </c>
      <c r="G98" s="76">
        <v>533</v>
      </c>
    </row>
    <row r="99" spans="1:7" ht="13.95" customHeight="1">
      <c r="A99" s="45" t="s">
        <v>4</v>
      </c>
      <c r="B99" s="71">
        <v>60</v>
      </c>
      <c r="C99" s="47" t="s">
        <v>40</v>
      </c>
      <c r="D99" s="68">
        <f t="shared" ref="D99:F99" si="11">SUM(D98:D98)</f>
        <v>0</v>
      </c>
      <c r="E99" s="68">
        <f t="shared" si="11"/>
        <v>0</v>
      </c>
      <c r="F99" s="68">
        <f t="shared" si="11"/>
        <v>0</v>
      </c>
      <c r="G99" s="77">
        <v>533</v>
      </c>
    </row>
    <row r="100" spans="1:7" ht="13.95" customHeight="1">
      <c r="A100" s="45" t="s">
        <v>4</v>
      </c>
      <c r="B100" s="71">
        <v>16</v>
      </c>
      <c r="C100" s="47" t="s">
        <v>9</v>
      </c>
      <c r="D100" s="63">
        <f t="shared" ref="D100:F100" si="12">D95+D89+D83+D77+D99</f>
        <v>36192</v>
      </c>
      <c r="E100" s="48">
        <f t="shared" si="12"/>
        <v>74046</v>
      </c>
      <c r="F100" s="63">
        <f t="shared" si="12"/>
        <v>74046</v>
      </c>
      <c r="G100" s="63">
        <v>60112</v>
      </c>
    </row>
    <row r="101" spans="1:7" ht="13.95" customHeight="1">
      <c r="A101" s="45" t="s">
        <v>4</v>
      </c>
      <c r="B101" s="66">
        <v>0.104</v>
      </c>
      <c r="C101" s="67" t="s">
        <v>39</v>
      </c>
      <c r="D101" s="59">
        <f t="shared" ref="D101:F101" si="13">D100</f>
        <v>36192</v>
      </c>
      <c r="E101" s="58">
        <f t="shared" si="13"/>
        <v>74046</v>
      </c>
      <c r="F101" s="59">
        <f t="shared" si="13"/>
        <v>74046</v>
      </c>
      <c r="G101" s="59">
        <v>60112</v>
      </c>
    </row>
    <row r="102" spans="1:7" ht="13.95" customHeight="1">
      <c r="A102" s="45"/>
      <c r="B102" s="66"/>
      <c r="C102" s="67"/>
      <c r="D102" s="60"/>
      <c r="E102" s="61"/>
      <c r="F102" s="60"/>
      <c r="G102" s="60"/>
    </row>
    <row r="103" spans="1:7" ht="14.4" customHeight="1">
      <c r="A103" s="45"/>
      <c r="B103" s="66">
        <v>0.11899999999999999</v>
      </c>
      <c r="C103" s="67" t="s">
        <v>46</v>
      </c>
      <c r="D103" s="38"/>
      <c r="E103" s="38"/>
      <c r="F103" s="38"/>
      <c r="G103" s="38"/>
    </row>
    <row r="104" spans="1:7" ht="14.4" customHeight="1">
      <c r="A104" s="45"/>
      <c r="B104" s="78">
        <v>2</v>
      </c>
      <c r="C104" s="47" t="s">
        <v>74</v>
      </c>
      <c r="D104" s="38"/>
      <c r="E104" s="38"/>
      <c r="F104" s="38"/>
      <c r="G104" s="38"/>
    </row>
    <row r="105" spans="1:7" ht="27" customHeight="1">
      <c r="A105" s="45"/>
      <c r="B105" s="131" t="s">
        <v>75</v>
      </c>
      <c r="C105" s="79" t="s">
        <v>90</v>
      </c>
      <c r="D105" s="95">
        <v>265000</v>
      </c>
      <c r="E105" s="95">
        <v>400000</v>
      </c>
      <c r="F105" s="95">
        <v>400000</v>
      </c>
      <c r="G105" s="95">
        <v>300000</v>
      </c>
    </row>
    <row r="106" spans="1:7" ht="14.4" customHeight="1">
      <c r="A106" s="45"/>
      <c r="B106" s="131" t="s">
        <v>76</v>
      </c>
      <c r="C106" s="80" t="s">
        <v>89</v>
      </c>
      <c r="D106" s="76">
        <v>39445</v>
      </c>
      <c r="E106" s="76">
        <v>69000</v>
      </c>
      <c r="F106" s="76">
        <v>69000</v>
      </c>
      <c r="G106" s="76">
        <v>93059</v>
      </c>
    </row>
    <row r="107" spans="1:7" ht="27" customHeight="1">
      <c r="A107" s="53"/>
      <c r="B107" s="132" t="s">
        <v>77</v>
      </c>
      <c r="C107" s="108" t="s">
        <v>138</v>
      </c>
      <c r="D107" s="84">
        <v>201900</v>
      </c>
      <c r="E107" s="84">
        <v>201900</v>
      </c>
      <c r="F107" s="84">
        <v>201900</v>
      </c>
      <c r="G107" s="84">
        <v>201900</v>
      </c>
    </row>
    <row r="108" spans="1:7" ht="27" customHeight="1">
      <c r="A108" s="45"/>
      <c r="B108" s="131" t="s">
        <v>131</v>
      </c>
      <c r="C108" s="80" t="s">
        <v>136</v>
      </c>
      <c r="D108" s="75">
        <v>0</v>
      </c>
      <c r="E108" s="76">
        <v>27138</v>
      </c>
      <c r="F108" s="76">
        <f>13900+E108</f>
        <v>41038</v>
      </c>
      <c r="G108" s="76">
        <v>30156</v>
      </c>
    </row>
    <row r="109" spans="1:7" ht="14.85" customHeight="1">
      <c r="A109" s="45"/>
      <c r="B109" s="131" t="s">
        <v>133</v>
      </c>
      <c r="C109" s="80" t="s">
        <v>132</v>
      </c>
      <c r="D109" s="75">
        <v>0</v>
      </c>
      <c r="E109" s="76">
        <v>13525</v>
      </c>
      <c r="F109" s="76">
        <v>13525</v>
      </c>
      <c r="G109" s="76">
        <v>4815</v>
      </c>
    </row>
    <row r="110" spans="1:7" ht="26.4">
      <c r="A110" s="45"/>
      <c r="B110" s="131" t="s">
        <v>135</v>
      </c>
      <c r="C110" s="80" t="s">
        <v>134</v>
      </c>
      <c r="D110" s="41">
        <v>0</v>
      </c>
      <c r="E110" s="95">
        <v>4333</v>
      </c>
      <c r="F110" s="95">
        <f>10461+E110</f>
        <v>14794</v>
      </c>
      <c r="G110" s="95">
        <v>15029</v>
      </c>
    </row>
    <row r="111" spans="1:7" ht="15" customHeight="1">
      <c r="A111" s="45" t="s">
        <v>4</v>
      </c>
      <c r="B111" s="78">
        <v>2</v>
      </c>
      <c r="C111" s="47" t="s">
        <v>74</v>
      </c>
      <c r="D111" s="77">
        <f t="shared" ref="D111:F111" si="14">SUM(D105:D110)</f>
        <v>506345</v>
      </c>
      <c r="E111" s="77">
        <f t="shared" si="14"/>
        <v>715896</v>
      </c>
      <c r="F111" s="77">
        <f t="shared" si="14"/>
        <v>740257</v>
      </c>
      <c r="G111" s="77">
        <v>644959</v>
      </c>
    </row>
    <row r="112" spans="1:7" ht="15" customHeight="1">
      <c r="A112" s="45"/>
      <c r="B112" s="78"/>
      <c r="C112" s="47"/>
      <c r="D112" s="73"/>
      <c r="E112" s="73"/>
      <c r="F112" s="73"/>
      <c r="G112" s="73"/>
    </row>
    <row r="113" spans="1:7" ht="26.4">
      <c r="A113" s="45"/>
      <c r="B113" s="78">
        <v>3</v>
      </c>
      <c r="C113" s="107" t="s">
        <v>79</v>
      </c>
      <c r="D113" s="109"/>
      <c r="E113" s="109"/>
      <c r="F113" s="38"/>
      <c r="G113" s="38"/>
    </row>
    <row r="114" spans="1:7" ht="28.95" customHeight="1">
      <c r="A114" s="45"/>
      <c r="B114" s="131" t="s">
        <v>88</v>
      </c>
      <c r="C114" s="82" t="s">
        <v>97</v>
      </c>
      <c r="D114" s="83">
        <v>0</v>
      </c>
      <c r="E114" s="84">
        <v>250000</v>
      </c>
      <c r="F114" s="84">
        <v>250000</v>
      </c>
      <c r="G114" s="84">
        <v>1</v>
      </c>
    </row>
    <row r="115" spans="1:7" ht="26.4">
      <c r="A115" s="45" t="s">
        <v>4</v>
      </c>
      <c r="B115" s="78">
        <v>3</v>
      </c>
      <c r="C115" s="107" t="s">
        <v>79</v>
      </c>
      <c r="D115" s="83">
        <f t="shared" ref="D115:F115" si="15">D114</f>
        <v>0</v>
      </c>
      <c r="E115" s="84">
        <f t="shared" si="15"/>
        <v>250000</v>
      </c>
      <c r="F115" s="84">
        <f t="shared" si="15"/>
        <v>250000</v>
      </c>
      <c r="G115" s="84">
        <v>1</v>
      </c>
    </row>
    <row r="116" spans="1:7" ht="13.95" customHeight="1">
      <c r="A116" s="45"/>
      <c r="B116" s="66"/>
      <c r="C116" s="81"/>
      <c r="D116" s="109"/>
      <c r="E116" s="109"/>
      <c r="F116" s="38"/>
      <c r="G116" s="38"/>
    </row>
    <row r="117" spans="1:7" ht="15" customHeight="1">
      <c r="A117" s="45"/>
      <c r="B117" s="46">
        <v>61</v>
      </c>
      <c r="C117" s="47" t="s">
        <v>47</v>
      </c>
      <c r="D117" s="62"/>
      <c r="E117" s="62"/>
      <c r="F117" s="62"/>
      <c r="G117" s="62"/>
    </row>
    <row r="118" spans="1:7" ht="26.4">
      <c r="A118" s="71"/>
      <c r="B118" s="89" t="s">
        <v>70</v>
      </c>
      <c r="C118" s="85" t="s">
        <v>72</v>
      </c>
      <c r="D118" s="52">
        <v>0</v>
      </c>
      <c r="E118" s="106">
        <v>1</v>
      </c>
      <c r="F118" s="106">
        <v>1</v>
      </c>
      <c r="G118" s="106">
        <v>1</v>
      </c>
    </row>
    <row r="119" spans="1:7" ht="27" customHeight="1">
      <c r="A119" s="71"/>
      <c r="B119" s="89" t="s">
        <v>71</v>
      </c>
      <c r="C119" s="85" t="s">
        <v>73</v>
      </c>
      <c r="D119" s="106">
        <v>2372</v>
      </c>
      <c r="E119" s="106">
        <v>8666</v>
      </c>
      <c r="F119" s="106">
        <v>8666</v>
      </c>
      <c r="G119" s="106">
        <v>8666</v>
      </c>
    </row>
    <row r="120" spans="1:7" ht="27" customHeight="1">
      <c r="A120" s="71"/>
      <c r="B120" s="130" t="s">
        <v>84</v>
      </c>
      <c r="C120" s="85" t="s">
        <v>112</v>
      </c>
      <c r="D120" s="106">
        <v>27800</v>
      </c>
      <c r="E120" s="106">
        <v>15200</v>
      </c>
      <c r="F120" s="106">
        <v>15200</v>
      </c>
      <c r="G120" s="106">
        <v>1</v>
      </c>
    </row>
    <row r="121" spans="1:7" ht="13.95" customHeight="1">
      <c r="A121" s="71"/>
      <c r="B121" s="130" t="s">
        <v>85</v>
      </c>
      <c r="C121" s="85" t="s">
        <v>86</v>
      </c>
      <c r="D121" s="106">
        <v>2240</v>
      </c>
      <c r="E121" s="52">
        <v>0</v>
      </c>
      <c r="F121" s="52">
        <v>0</v>
      </c>
      <c r="G121" s="52">
        <v>0</v>
      </c>
    </row>
    <row r="122" spans="1:7" ht="27" customHeight="1">
      <c r="A122" s="71"/>
      <c r="B122" s="130" t="s">
        <v>129</v>
      </c>
      <c r="C122" s="85" t="s">
        <v>130</v>
      </c>
      <c r="D122" s="55">
        <v>0</v>
      </c>
      <c r="E122" s="58">
        <v>2093</v>
      </c>
      <c r="F122" s="58">
        <v>2093</v>
      </c>
      <c r="G122" s="58">
        <v>440</v>
      </c>
    </row>
    <row r="123" spans="1:7" ht="13.95" customHeight="1">
      <c r="A123" s="45" t="s">
        <v>4</v>
      </c>
      <c r="B123" s="46">
        <v>61</v>
      </c>
      <c r="C123" s="47" t="s">
        <v>47</v>
      </c>
      <c r="D123" s="58">
        <f t="shared" ref="D123:F123" si="16">SUM(D117:D122)</f>
        <v>32412</v>
      </c>
      <c r="E123" s="58">
        <f t="shared" si="16"/>
        <v>25960</v>
      </c>
      <c r="F123" s="58">
        <f t="shared" si="16"/>
        <v>25960</v>
      </c>
      <c r="G123" s="58">
        <v>9108</v>
      </c>
    </row>
    <row r="124" spans="1:7" ht="15" customHeight="1">
      <c r="A124" s="45"/>
      <c r="B124" s="46"/>
      <c r="C124" s="47"/>
      <c r="D124" s="50"/>
      <c r="E124" s="50"/>
      <c r="F124" s="50"/>
      <c r="G124" s="50"/>
    </row>
    <row r="125" spans="1:7" ht="13.95" customHeight="1">
      <c r="A125" s="45"/>
      <c r="B125" s="71">
        <v>62</v>
      </c>
      <c r="C125" s="47" t="s">
        <v>48</v>
      </c>
      <c r="D125" s="51"/>
      <c r="E125" s="51"/>
      <c r="F125" s="51"/>
      <c r="G125" s="51"/>
    </row>
    <row r="126" spans="1:7" ht="13.95" customHeight="1">
      <c r="A126" s="45"/>
      <c r="B126" s="89" t="s">
        <v>49</v>
      </c>
      <c r="C126" s="47" t="s">
        <v>12</v>
      </c>
      <c r="D126" s="76">
        <v>2104</v>
      </c>
      <c r="E126" s="76">
        <v>4249</v>
      </c>
      <c r="F126" s="76">
        <v>4249</v>
      </c>
      <c r="G126" s="34">
        <v>2321</v>
      </c>
    </row>
    <row r="127" spans="1:7" ht="13.95" customHeight="1">
      <c r="A127" s="45"/>
      <c r="B127" s="89" t="s">
        <v>50</v>
      </c>
      <c r="C127" s="47" t="s">
        <v>43</v>
      </c>
      <c r="D127" s="75">
        <v>0</v>
      </c>
      <c r="E127" s="76">
        <v>38</v>
      </c>
      <c r="F127" s="76">
        <v>38</v>
      </c>
      <c r="G127" s="34">
        <v>42</v>
      </c>
    </row>
    <row r="128" spans="1:7" ht="13.95" customHeight="1">
      <c r="A128" s="45"/>
      <c r="B128" s="89" t="s">
        <v>51</v>
      </c>
      <c r="C128" s="47" t="s">
        <v>44</v>
      </c>
      <c r="D128" s="76">
        <v>89</v>
      </c>
      <c r="E128" s="76">
        <v>68</v>
      </c>
      <c r="F128" s="76">
        <v>68</v>
      </c>
      <c r="G128" s="34">
        <v>75</v>
      </c>
    </row>
    <row r="129" spans="1:7" ht="13.95" customHeight="1">
      <c r="A129" s="45" t="s">
        <v>4</v>
      </c>
      <c r="B129" s="71">
        <v>62</v>
      </c>
      <c r="C129" s="47" t="s">
        <v>48</v>
      </c>
      <c r="D129" s="48">
        <f t="shared" ref="D129:F129" si="17">SUM(D126:D128)</f>
        <v>2193</v>
      </c>
      <c r="E129" s="48">
        <f t="shared" si="17"/>
        <v>4355</v>
      </c>
      <c r="F129" s="48">
        <f t="shared" si="17"/>
        <v>4355</v>
      </c>
      <c r="G129" s="63">
        <v>2438</v>
      </c>
    </row>
    <row r="130" spans="1:7" ht="13.95" customHeight="1">
      <c r="A130" s="45"/>
      <c r="B130" s="71"/>
      <c r="C130" s="47"/>
      <c r="D130" s="50"/>
      <c r="E130" s="50"/>
      <c r="F130" s="50"/>
      <c r="G130" s="50"/>
    </row>
    <row r="131" spans="1:7" ht="13.95" customHeight="1">
      <c r="A131" s="45"/>
      <c r="B131" s="71">
        <v>63</v>
      </c>
      <c r="C131" s="47" t="s">
        <v>52</v>
      </c>
      <c r="D131" s="51"/>
      <c r="E131" s="51"/>
      <c r="F131" s="51"/>
      <c r="G131" s="51"/>
    </row>
    <row r="132" spans="1:7" ht="13.95" customHeight="1">
      <c r="A132" s="45"/>
      <c r="B132" s="89" t="s">
        <v>53</v>
      </c>
      <c r="C132" s="47" t="s">
        <v>12</v>
      </c>
      <c r="D132" s="76">
        <v>500</v>
      </c>
      <c r="E132" s="76">
        <v>551</v>
      </c>
      <c r="F132" s="76">
        <v>551</v>
      </c>
      <c r="G132" s="34">
        <v>593</v>
      </c>
    </row>
    <row r="133" spans="1:7" ht="13.95" customHeight="1">
      <c r="A133" s="45"/>
      <c r="B133" s="89" t="s">
        <v>54</v>
      </c>
      <c r="C133" s="47" t="s">
        <v>43</v>
      </c>
      <c r="D133" s="41">
        <v>0</v>
      </c>
      <c r="E133" s="95">
        <v>113</v>
      </c>
      <c r="F133" s="95">
        <v>113</v>
      </c>
      <c r="G133" s="7">
        <v>124</v>
      </c>
    </row>
    <row r="134" spans="1:7" ht="13.95" customHeight="1">
      <c r="A134" s="45"/>
      <c r="B134" s="89" t="s">
        <v>55</v>
      </c>
      <c r="C134" s="47" t="s">
        <v>44</v>
      </c>
      <c r="D134" s="95">
        <v>349</v>
      </c>
      <c r="E134" s="95">
        <v>263</v>
      </c>
      <c r="F134" s="95">
        <v>263</v>
      </c>
      <c r="G134" s="7">
        <v>289</v>
      </c>
    </row>
    <row r="135" spans="1:7" ht="13.95" customHeight="1">
      <c r="A135" s="45"/>
      <c r="B135" s="89" t="s">
        <v>56</v>
      </c>
      <c r="C135" s="47" t="s">
        <v>17</v>
      </c>
      <c r="D135" s="84">
        <v>1118</v>
      </c>
      <c r="E135" s="84">
        <v>113</v>
      </c>
      <c r="F135" s="84">
        <v>113</v>
      </c>
      <c r="G135" s="56">
        <v>124</v>
      </c>
    </row>
    <row r="136" spans="1:7" ht="13.95" customHeight="1">
      <c r="A136" s="45" t="s">
        <v>4</v>
      </c>
      <c r="B136" s="71">
        <v>63</v>
      </c>
      <c r="C136" s="47" t="s">
        <v>52</v>
      </c>
      <c r="D136" s="58">
        <f t="shared" ref="D136:F136" si="18">SUM(D132:D135)</f>
        <v>1967</v>
      </c>
      <c r="E136" s="58">
        <f t="shared" si="18"/>
        <v>1040</v>
      </c>
      <c r="F136" s="58">
        <f t="shared" si="18"/>
        <v>1040</v>
      </c>
      <c r="G136" s="59">
        <v>1130</v>
      </c>
    </row>
    <row r="137" spans="1:7" ht="13.95" customHeight="1">
      <c r="A137" s="45" t="s">
        <v>4</v>
      </c>
      <c r="B137" s="66">
        <v>0.11899999999999999</v>
      </c>
      <c r="C137" s="67" t="s">
        <v>46</v>
      </c>
      <c r="D137" s="58">
        <f t="shared" ref="D137:F137" si="19">SUM(D136,D129,D123)+D111+D115</f>
        <v>542917</v>
      </c>
      <c r="E137" s="58">
        <f t="shared" si="19"/>
        <v>997251</v>
      </c>
      <c r="F137" s="58">
        <f t="shared" si="19"/>
        <v>1021612</v>
      </c>
      <c r="G137" s="58">
        <v>657636</v>
      </c>
    </row>
    <row r="138" spans="1:7" ht="13.95" customHeight="1">
      <c r="A138" s="45"/>
      <c r="B138" s="86"/>
      <c r="C138" s="67"/>
      <c r="D138" s="50"/>
      <c r="E138" s="50"/>
      <c r="F138" s="50"/>
      <c r="G138" s="50"/>
    </row>
    <row r="139" spans="1:7" ht="14.85" customHeight="1">
      <c r="A139" s="45"/>
      <c r="B139" s="87">
        <v>0.8</v>
      </c>
      <c r="C139" s="67" t="s">
        <v>57</v>
      </c>
      <c r="D139" s="38"/>
      <c r="E139" s="38"/>
      <c r="F139" s="38"/>
      <c r="G139" s="38"/>
    </row>
    <row r="140" spans="1:7" ht="14.85" customHeight="1">
      <c r="A140" s="45"/>
      <c r="B140" s="71">
        <v>16</v>
      </c>
      <c r="C140" s="47" t="s">
        <v>9</v>
      </c>
      <c r="D140" s="51"/>
      <c r="E140" s="51"/>
      <c r="F140" s="51"/>
      <c r="G140" s="51"/>
    </row>
    <row r="141" spans="1:7" ht="14.85" customHeight="1">
      <c r="A141" s="45"/>
      <c r="B141" s="133" t="s">
        <v>59</v>
      </c>
      <c r="C141" s="64" t="s">
        <v>60</v>
      </c>
      <c r="D141" s="125">
        <v>697</v>
      </c>
      <c r="E141" s="76">
        <v>292</v>
      </c>
      <c r="F141" s="125">
        <v>292</v>
      </c>
      <c r="G141" s="95">
        <v>321</v>
      </c>
    </row>
    <row r="142" spans="1:7" ht="14.85" customHeight="1">
      <c r="A142" s="45"/>
      <c r="B142" s="71" t="s">
        <v>98</v>
      </c>
      <c r="C142" s="88" t="s">
        <v>100</v>
      </c>
      <c r="D142" s="76">
        <v>9833</v>
      </c>
      <c r="E142" s="75">
        <v>0</v>
      </c>
      <c r="F142" s="75">
        <v>0</v>
      </c>
      <c r="G142" s="75">
        <v>0</v>
      </c>
    </row>
    <row r="143" spans="1:7" ht="14.85" customHeight="1">
      <c r="A143" s="45"/>
      <c r="B143" s="71" t="s">
        <v>99</v>
      </c>
      <c r="C143" s="88" t="s">
        <v>101</v>
      </c>
      <c r="D143" s="76">
        <v>39878</v>
      </c>
      <c r="E143" s="75">
        <v>0</v>
      </c>
      <c r="F143" s="75">
        <v>0</v>
      </c>
      <c r="G143" s="75">
        <v>0</v>
      </c>
    </row>
    <row r="144" spans="1:7" ht="15.45" customHeight="1">
      <c r="B144" s="4" t="s">
        <v>106</v>
      </c>
      <c r="C144" s="65" t="s">
        <v>104</v>
      </c>
      <c r="D144" s="95">
        <v>940</v>
      </c>
      <c r="E144" s="95">
        <v>1</v>
      </c>
      <c r="F144" s="95">
        <v>1</v>
      </c>
      <c r="G144" s="41">
        <v>0</v>
      </c>
    </row>
    <row r="145" spans="1:7" ht="15.45" customHeight="1">
      <c r="B145" s="134" t="s">
        <v>116</v>
      </c>
      <c r="C145" s="65" t="s">
        <v>117</v>
      </c>
      <c r="D145" s="95">
        <v>5000</v>
      </c>
      <c r="E145" s="41">
        <v>0</v>
      </c>
      <c r="F145" s="41">
        <v>0</v>
      </c>
      <c r="G145" s="41">
        <v>0</v>
      </c>
    </row>
    <row r="146" spans="1:7" ht="15.45" customHeight="1">
      <c r="B146" s="134" t="s">
        <v>115</v>
      </c>
      <c r="C146" s="65" t="s">
        <v>118</v>
      </c>
      <c r="D146" s="95">
        <v>9967</v>
      </c>
      <c r="E146" s="41">
        <v>0</v>
      </c>
      <c r="F146" s="41">
        <v>0</v>
      </c>
      <c r="G146" s="95">
        <v>675</v>
      </c>
    </row>
    <row r="147" spans="1:7" ht="15.45" customHeight="1">
      <c r="B147" s="135" t="s">
        <v>121</v>
      </c>
      <c r="C147" s="88" t="s">
        <v>122</v>
      </c>
      <c r="D147" s="95">
        <v>395</v>
      </c>
      <c r="E147" s="41">
        <v>0</v>
      </c>
      <c r="F147" s="41">
        <v>0</v>
      </c>
      <c r="G147" s="41">
        <v>0</v>
      </c>
    </row>
    <row r="148" spans="1:7" ht="15.45" customHeight="1">
      <c r="A148" s="53" t="s">
        <v>4</v>
      </c>
      <c r="B148" s="111">
        <v>16</v>
      </c>
      <c r="C148" s="54" t="s">
        <v>9</v>
      </c>
      <c r="D148" s="48">
        <f t="shared" ref="D148:F148" si="20">SUM(D141:D147)</f>
        <v>66710</v>
      </c>
      <c r="E148" s="48">
        <f t="shared" si="20"/>
        <v>293</v>
      </c>
      <c r="F148" s="48">
        <f t="shared" si="20"/>
        <v>293</v>
      </c>
      <c r="G148" s="48">
        <v>996</v>
      </c>
    </row>
    <row r="149" spans="1:7" ht="13.95" customHeight="1">
      <c r="A149" s="45"/>
      <c r="B149" s="89"/>
      <c r="C149" s="47"/>
      <c r="D149" s="62"/>
      <c r="E149" s="50"/>
      <c r="F149" s="50"/>
      <c r="G149" s="62"/>
    </row>
    <row r="150" spans="1:7" ht="15.45" customHeight="1">
      <c r="A150" s="45"/>
      <c r="B150" s="71">
        <v>66</v>
      </c>
      <c r="C150" s="47" t="s">
        <v>61</v>
      </c>
      <c r="D150" s="62"/>
      <c r="E150" s="50"/>
      <c r="F150" s="50"/>
      <c r="G150" s="62"/>
    </row>
    <row r="151" spans="1:7" ht="15.45" customHeight="1">
      <c r="A151" s="45"/>
      <c r="B151" s="71">
        <v>44</v>
      </c>
      <c r="C151" s="47" t="s">
        <v>10</v>
      </c>
      <c r="D151" s="50"/>
      <c r="E151" s="50"/>
      <c r="F151" s="50"/>
      <c r="G151" s="50"/>
    </row>
    <row r="152" spans="1:7" ht="27" customHeight="1">
      <c r="A152" s="45"/>
      <c r="B152" s="71" t="s">
        <v>93</v>
      </c>
      <c r="C152" s="64" t="s">
        <v>94</v>
      </c>
      <c r="D152" s="106">
        <v>5000</v>
      </c>
      <c r="E152" s="106">
        <v>1</v>
      </c>
      <c r="F152" s="106">
        <f>3000+E152</f>
        <v>3001</v>
      </c>
      <c r="G152" s="106">
        <v>5000</v>
      </c>
    </row>
    <row r="153" spans="1:7" ht="15.45" customHeight="1">
      <c r="A153" s="45"/>
      <c r="B153" s="136" t="s">
        <v>65</v>
      </c>
      <c r="C153" s="64" t="s">
        <v>66</v>
      </c>
      <c r="D153" s="106">
        <v>50517</v>
      </c>
      <c r="E153" s="106">
        <v>1</v>
      </c>
      <c r="F153" s="106">
        <v>1</v>
      </c>
      <c r="G153" s="52">
        <v>0</v>
      </c>
    </row>
    <row r="154" spans="1:7" ht="15.45" customHeight="1">
      <c r="A154" s="45"/>
      <c r="B154" s="136" t="s">
        <v>107</v>
      </c>
      <c r="C154" s="64" t="s">
        <v>113</v>
      </c>
      <c r="D154" s="106">
        <v>2360</v>
      </c>
      <c r="E154" s="52">
        <v>0</v>
      </c>
      <c r="F154" s="52">
        <v>0</v>
      </c>
      <c r="G154" s="52">
        <v>0</v>
      </c>
    </row>
    <row r="155" spans="1:7" ht="15.45" customHeight="1">
      <c r="A155" s="45" t="s">
        <v>4</v>
      </c>
      <c r="B155" s="71">
        <v>44</v>
      </c>
      <c r="C155" s="64" t="s">
        <v>10</v>
      </c>
      <c r="D155" s="48">
        <f t="shared" ref="D155:F155" si="21">SUM(D152:D154)</f>
        <v>57877</v>
      </c>
      <c r="E155" s="48">
        <f t="shared" si="21"/>
        <v>2</v>
      </c>
      <c r="F155" s="48">
        <f t="shared" si="21"/>
        <v>3002</v>
      </c>
      <c r="G155" s="48">
        <v>5000</v>
      </c>
    </row>
    <row r="156" spans="1:7" ht="15.45" customHeight="1">
      <c r="A156" s="45" t="s">
        <v>4</v>
      </c>
      <c r="B156" s="71">
        <v>66</v>
      </c>
      <c r="C156" s="47" t="s">
        <v>61</v>
      </c>
      <c r="D156" s="58">
        <f t="shared" ref="D156:F156" si="22">D155</f>
        <v>57877</v>
      </c>
      <c r="E156" s="58">
        <f t="shared" si="22"/>
        <v>2</v>
      </c>
      <c r="F156" s="58">
        <f t="shared" si="22"/>
        <v>3002</v>
      </c>
      <c r="G156" s="58">
        <v>5000</v>
      </c>
    </row>
    <row r="157" spans="1:7" ht="15.45" customHeight="1">
      <c r="A157" s="45" t="s">
        <v>4</v>
      </c>
      <c r="B157" s="87">
        <v>0.8</v>
      </c>
      <c r="C157" s="67" t="s">
        <v>57</v>
      </c>
      <c r="D157" s="48">
        <f t="shared" ref="D157:F157" si="23">D148+D156</f>
        <v>124587</v>
      </c>
      <c r="E157" s="48">
        <f t="shared" si="23"/>
        <v>295</v>
      </c>
      <c r="F157" s="48">
        <f t="shared" si="23"/>
        <v>3295</v>
      </c>
      <c r="G157" s="48">
        <v>5996</v>
      </c>
    </row>
    <row r="158" spans="1:7" ht="15.45" customHeight="1">
      <c r="A158" s="45" t="s">
        <v>4</v>
      </c>
      <c r="B158" s="86">
        <v>2401</v>
      </c>
      <c r="C158" s="67" t="s">
        <v>7</v>
      </c>
      <c r="D158" s="77">
        <f>D157+D137+D101+D69</f>
        <v>1017084</v>
      </c>
      <c r="E158" s="77">
        <f t="shared" ref="E158:F158" si="24">E157+E137+E101+E69</f>
        <v>1673097</v>
      </c>
      <c r="F158" s="77">
        <f t="shared" si="24"/>
        <v>1709057</v>
      </c>
      <c r="G158" s="77">
        <v>1275484</v>
      </c>
    </row>
    <row r="159" spans="1:7" ht="15.45" customHeight="1">
      <c r="A159" s="90" t="s">
        <v>4</v>
      </c>
      <c r="B159" s="91"/>
      <c r="C159" s="92" t="s">
        <v>5</v>
      </c>
      <c r="D159" s="48">
        <f t="shared" ref="D159:F159" si="25">D158</f>
        <v>1017084</v>
      </c>
      <c r="E159" s="48">
        <f t="shared" si="25"/>
        <v>1673097</v>
      </c>
      <c r="F159" s="48">
        <f t="shared" si="25"/>
        <v>1709057</v>
      </c>
      <c r="G159" s="48">
        <v>1275484</v>
      </c>
    </row>
    <row r="160" spans="1:7">
      <c r="B160" s="35"/>
      <c r="C160" s="36"/>
      <c r="D160" s="50"/>
      <c r="E160" s="50"/>
      <c r="F160" s="50"/>
      <c r="G160" s="50"/>
    </row>
    <row r="161" spans="1:7" ht="15" customHeight="1">
      <c r="C161" s="36" t="s">
        <v>58</v>
      </c>
      <c r="D161" s="38"/>
      <c r="E161" s="38"/>
      <c r="F161" s="38"/>
      <c r="G161" s="38"/>
    </row>
    <row r="162" spans="1:7" ht="15" customHeight="1">
      <c r="A162" s="1" t="s">
        <v>6</v>
      </c>
      <c r="B162" s="35">
        <v>4401</v>
      </c>
      <c r="C162" s="36" t="s">
        <v>1</v>
      </c>
      <c r="D162" s="38"/>
      <c r="E162" s="38"/>
      <c r="F162" s="38"/>
      <c r="G162" s="38"/>
    </row>
    <row r="163" spans="1:7" ht="26.4">
      <c r="B163" s="93">
        <v>0.19</v>
      </c>
      <c r="C163" s="36" t="s">
        <v>108</v>
      </c>
      <c r="D163" s="38"/>
      <c r="E163" s="38"/>
      <c r="F163" s="38"/>
      <c r="G163" s="38"/>
    </row>
    <row r="164" spans="1:7" ht="15.6" customHeight="1">
      <c r="A164" s="45"/>
      <c r="B164" s="71">
        <v>71</v>
      </c>
      <c r="C164" s="64" t="s">
        <v>109</v>
      </c>
      <c r="D164" s="38"/>
      <c r="E164" s="38"/>
      <c r="F164" s="38"/>
      <c r="G164" s="38"/>
    </row>
    <row r="165" spans="1:7" ht="15.6" customHeight="1">
      <c r="A165" s="45"/>
      <c r="B165" s="71" t="s">
        <v>110</v>
      </c>
      <c r="C165" s="64" t="s">
        <v>111</v>
      </c>
      <c r="D165" s="95">
        <v>1225</v>
      </c>
      <c r="E165" s="41">
        <v>0</v>
      </c>
      <c r="F165" s="41">
        <v>0</v>
      </c>
      <c r="G165" s="41">
        <v>0</v>
      </c>
    </row>
    <row r="166" spans="1:7" ht="26.4">
      <c r="A166" s="45" t="s">
        <v>4</v>
      </c>
      <c r="B166" s="93">
        <v>0.19</v>
      </c>
      <c r="C166" s="67" t="s">
        <v>108</v>
      </c>
      <c r="D166" s="77">
        <f t="shared" ref="D166:F166" si="26">D165</f>
        <v>1225</v>
      </c>
      <c r="E166" s="68">
        <f t="shared" si="26"/>
        <v>0</v>
      </c>
      <c r="F166" s="68">
        <f t="shared" si="26"/>
        <v>0</v>
      </c>
      <c r="G166" s="68">
        <v>0</v>
      </c>
    </row>
    <row r="167" spans="1:7">
      <c r="A167" s="45"/>
      <c r="B167" s="93"/>
      <c r="C167" s="67"/>
      <c r="D167" s="73"/>
      <c r="E167" s="73"/>
      <c r="F167" s="73"/>
      <c r="G167" s="51"/>
    </row>
    <row r="168" spans="1:7" ht="15" customHeight="1">
      <c r="A168" s="45"/>
      <c r="B168" s="93">
        <v>0.8</v>
      </c>
      <c r="C168" s="67" t="s">
        <v>57</v>
      </c>
      <c r="D168" s="50"/>
      <c r="E168" s="50"/>
      <c r="F168" s="50"/>
      <c r="G168" s="50"/>
    </row>
    <row r="169" spans="1:7" ht="15" customHeight="1">
      <c r="A169" s="45"/>
      <c r="B169" s="46">
        <v>16</v>
      </c>
      <c r="C169" s="47" t="s">
        <v>9</v>
      </c>
      <c r="D169" s="50"/>
      <c r="E169" s="50"/>
      <c r="F169" s="50"/>
      <c r="G169" s="50"/>
    </row>
    <row r="170" spans="1:7" ht="15" customHeight="1">
      <c r="A170" s="45"/>
      <c r="B170" s="46" t="s">
        <v>91</v>
      </c>
      <c r="C170" s="64" t="s">
        <v>92</v>
      </c>
      <c r="D170" s="106">
        <v>14501</v>
      </c>
      <c r="E170" s="106">
        <v>1</v>
      </c>
      <c r="F170" s="34">
        <v>1</v>
      </c>
      <c r="G170" s="106">
        <v>5000</v>
      </c>
    </row>
    <row r="171" spans="1:7" ht="53.4" customHeight="1">
      <c r="A171" s="45"/>
      <c r="B171" s="137" t="s">
        <v>68</v>
      </c>
      <c r="C171" s="85" t="s">
        <v>147</v>
      </c>
      <c r="D171" s="52">
        <v>0</v>
      </c>
      <c r="E171" s="52">
        <v>0</v>
      </c>
      <c r="F171" s="52">
        <v>0</v>
      </c>
      <c r="G171" s="106">
        <v>1633</v>
      </c>
    </row>
    <row r="172" spans="1:7" ht="15" customHeight="1">
      <c r="A172" s="45"/>
      <c r="B172" s="135" t="s">
        <v>102</v>
      </c>
      <c r="C172" s="88" t="s">
        <v>103</v>
      </c>
      <c r="D172" s="52">
        <v>0</v>
      </c>
      <c r="E172" s="52">
        <v>0</v>
      </c>
      <c r="F172" s="52">
        <v>0</v>
      </c>
      <c r="G172" s="106">
        <v>5000</v>
      </c>
    </row>
    <row r="173" spans="1:7" ht="15" customHeight="1">
      <c r="A173" s="45"/>
      <c r="B173" s="135" t="s">
        <v>119</v>
      </c>
      <c r="C173" s="88" t="s">
        <v>120</v>
      </c>
      <c r="D173" s="106">
        <v>24683</v>
      </c>
      <c r="E173" s="52">
        <v>0</v>
      </c>
      <c r="F173" s="52">
        <v>0</v>
      </c>
      <c r="G173" s="52">
        <v>0</v>
      </c>
    </row>
    <row r="174" spans="1:7" ht="28.2" customHeight="1">
      <c r="A174" s="45"/>
      <c r="B174" s="135" t="s">
        <v>140</v>
      </c>
      <c r="C174" s="88" t="s">
        <v>148</v>
      </c>
      <c r="D174" s="55">
        <v>0</v>
      </c>
      <c r="E174" s="55">
        <v>0</v>
      </c>
      <c r="F174" s="58">
        <v>2000</v>
      </c>
      <c r="G174" s="58">
        <v>3500</v>
      </c>
    </row>
    <row r="175" spans="1:7" ht="15" customHeight="1">
      <c r="A175" s="45" t="s">
        <v>4</v>
      </c>
      <c r="B175" s="46">
        <v>16</v>
      </c>
      <c r="C175" s="47" t="s">
        <v>9</v>
      </c>
      <c r="D175" s="58">
        <f t="shared" ref="D175:F175" si="27">SUM(D170:D174)</f>
        <v>39184</v>
      </c>
      <c r="E175" s="58">
        <f t="shared" si="27"/>
        <v>1</v>
      </c>
      <c r="F175" s="58">
        <f t="shared" si="27"/>
        <v>2001</v>
      </c>
      <c r="G175" s="58">
        <v>15133</v>
      </c>
    </row>
    <row r="176" spans="1:7" ht="15" customHeight="1">
      <c r="A176" s="45" t="s">
        <v>4</v>
      </c>
      <c r="B176" s="93">
        <v>0.8</v>
      </c>
      <c r="C176" s="67" t="s">
        <v>57</v>
      </c>
      <c r="D176" s="58">
        <f t="shared" ref="D176:F176" si="28">D175</f>
        <v>39184</v>
      </c>
      <c r="E176" s="58">
        <f t="shared" si="28"/>
        <v>1</v>
      </c>
      <c r="F176" s="58">
        <f t="shared" si="28"/>
        <v>2001</v>
      </c>
      <c r="G176" s="58">
        <v>15133</v>
      </c>
    </row>
    <row r="177" spans="1:7" ht="15" customHeight="1">
      <c r="A177" s="45" t="s">
        <v>4</v>
      </c>
      <c r="B177" s="86">
        <v>4401</v>
      </c>
      <c r="C177" s="67" t="s">
        <v>1</v>
      </c>
      <c r="D177" s="77">
        <f t="shared" ref="D177:F177" si="29">D176+D166</f>
        <v>40409</v>
      </c>
      <c r="E177" s="77">
        <f t="shared" si="29"/>
        <v>1</v>
      </c>
      <c r="F177" s="77">
        <f t="shared" si="29"/>
        <v>2001</v>
      </c>
      <c r="G177" s="77">
        <v>15133</v>
      </c>
    </row>
    <row r="178" spans="1:7" ht="15" customHeight="1">
      <c r="A178" s="90" t="s">
        <v>4</v>
      </c>
      <c r="B178" s="91"/>
      <c r="C178" s="94" t="s">
        <v>58</v>
      </c>
      <c r="D178" s="95">
        <f t="shared" ref="D178:F178" si="30">D177</f>
        <v>40409</v>
      </c>
      <c r="E178" s="95">
        <f t="shared" si="30"/>
        <v>1</v>
      </c>
      <c r="F178" s="95">
        <f t="shared" si="30"/>
        <v>2001</v>
      </c>
      <c r="G178" s="95">
        <v>15133</v>
      </c>
    </row>
    <row r="179" spans="1:7" ht="15" customHeight="1">
      <c r="A179" s="90" t="s">
        <v>4</v>
      </c>
      <c r="B179" s="91"/>
      <c r="C179" s="94" t="s">
        <v>2</v>
      </c>
      <c r="D179" s="69">
        <f t="shared" ref="D179:F179" si="31">D178+D159</f>
        <v>1057493</v>
      </c>
      <c r="E179" s="77">
        <f t="shared" si="31"/>
        <v>1673098</v>
      </c>
      <c r="F179" s="69">
        <f t="shared" si="31"/>
        <v>1711058</v>
      </c>
      <c r="G179" s="69">
        <v>1290617</v>
      </c>
    </row>
    <row r="180" spans="1:7">
      <c r="A180" s="96"/>
      <c r="B180" s="97"/>
      <c r="C180" s="98"/>
      <c r="D180" s="73"/>
      <c r="E180" s="73"/>
      <c r="F180" s="73"/>
      <c r="G180" s="73"/>
    </row>
    <row r="181" spans="1:7">
      <c r="A181" s="96"/>
      <c r="B181" s="97"/>
      <c r="C181" s="98"/>
      <c r="D181" s="73"/>
      <c r="E181" s="73"/>
      <c r="F181" s="73"/>
      <c r="G181" s="73"/>
    </row>
    <row r="182" spans="1:7" ht="26.4">
      <c r="A182" s="45" t="s">
        <v>87</v>
      </c>
      <c r="B182" s="71">
        <v>2401</v>
      </c>
      <c r="C182" s="45" t="s">
        <v>95</v>
      </c>
      <c r="D182" s="73">
        <v>0</v>
      </c>
      <c r="E182" s="73">
        <v>0</v>
      </c>
      <c r="F182" s="73">
        <v>0</v>
      </c>
      <c r="G182" s="73">
        <v>0</v>
      </c>
    </row>
    <row r="183" spans="1:7">
      <c r="A183" s="45"/>
      <c r="B183" s="86"/>
      <c r="C183" s="99"/>
      <c r="D183" s="72"/>
      <c r="E183" s="73"/>
      <c r="F183" s="72"/>
      <c r="G183" s="72"/>
    </row>
    <row r="184" spans="1:7">
      <c r="E184" s="8"/>
    </row>
    <row r="185" spans="1:7">
      <c r="E185" s="8"/>
    </row>
    <row r="186" spans="1:7">
      <c r="E186" s="8"/>
    </row>
    <row r="187" spans="1:7">
      <c r="D187" s="100"/>
      <c r="E187" s="100"/>
      <c r="F187" s="100"/>
    </row>
    <row r="188" spans="1:7" s="101" customFormat="1">
      <c r="A188" s="1"/>
      <c r="B188" s="4"/>
      <c r="C188" s="102"/>
      <c r="D188" s="138"/>
      <c r="E188" s="138"/>
      <c r="F188" s="103"/>
      <c r="G188" s="8"/>
    </row>
    <row r="189" spans="1:7">
      <c r="C189" s="102"/>
      <c r="E189" s="8"/>
    </row>
    <row r="190" spans="1:7">
      <c r="C190" s="102"/>
      <c r="E190" s="8"/>
    </row>
    <row r="191" spans="1:7">
      <c r="C191" s="102"/>
      <c r="D191" s="103"/>
      <c r="E191" s="103"/>
      <c r="F191" s="103"/>
    </row>
    <row r="192" spans="1:7">
      <c r="C192" s="102"/>
    </row>
    <row r="193" spans="1:5">
      <c r="C193" s="102"/>
    </row>
    <row r="194" spans="1:5">
      <c r="C194" s="102"/>
    </row>
    <row r="195" spans="1:5">
      <c r="C195" s="102"/>
      <c r="E195" s="8"/>
    </row>
    <row r="196" spans="1:5">
      <c r="C196" s="102"/>
      <c r="E196" s="8"/>
    </row>
    <row r="197" spans="1:5">
      <c r="C197" s="102"/>
      <c r="E197" s="8"/>
    </row>
    <row r="201" spans="1:5" ht="29.1" customHeight="1">
      <c r="A201" s="120"/>
      <c r="B201" s="120"/>
      <c r="C201" s="120"/>
      <c r="D201" s="120"/>
    </row>
    <row r="202" spans="1:5">
      <c r="A202" s="113"/>
      <c r="B202" s="113"/>
      <c r="C202" s="104"/>
      <c r="D202" s="105"/>
    </row>
    <row r="203" spans="1:5">
      <c r="A203" s="120"/>
      <c r="B203" s="120"/>
      <c r="C203" s="120"/>
      <c r="D203" s="120"/>
    </row>
    <row r="204" spans="1:5">
      <c r="A204" s="113"/>
      <c r="B204" s="113"/>
      <c r="C204" s="104"/>
      <c r="D204" s="105"/>
    </row>
    <row r="205" spans="1:5">
      <c r="A205" s="120"/>
      <c r="B205" s="120"/>
      <c r="C205" s="120"/>
      <c r="D205" s="120"/>
    </row>
    <row r="206" spans="1:5">
      <c r="A206" s="113"/>
      <c r="B206" s="113"/>
      <c r="C206" s="104"/>
      <c r="D206" s="105"/>
    </row>
    <row r="207" spans="1:5">
      <c r="A207" s="120"/>
      <c r="B207" s="120"/>
      <c r="C207" s="120"/>
      <c r="D207" s="120"/>
    </row>
    <row r="208" spans="1:5">
      <c r="A208" s="113"/>
      <c r="B208" s="113"/>
      <c r="C208" s="104"/>
      <c r="D208" s="105"/>
    </row>
  </sheetData>
  <autoFilter ref="A16:G184"/>
  <mergeCells count="5">
    <mergeCell ref="A205:D205"/>
    <mergeCell ref="A207:D207"/>
    <mergeCell ref="B15:C15"/>
    <mergeCell ref="A201:D201"/>
    <mergeCell ref="A203:D203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97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1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dem15</vt:lpstr>
      <vt:lpstr>'dem15'!ch</vt:lpstr>
      <vt:lpstr>'dem15'!chCap</vt:lpstr>
      <vt:lpstr>horticulturerevenue</vt:lpstr>
      <vt:lpstr>'dem15'!Print_Area</vt:lpstr>
      <vt:lpstr>'dem15'!Print_Titles</vt:lpstr>
      <vt:lpstr>'dem15'!revise</vt:lpstr>
      <vt:lpstr>'dem15'!summary</vt:lpstr>
      <vt:lpstr>'dem15'!voted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2020-03-17T10:38:54Z</cp:lastPrinted>
  <dcterms:created xsi:type="dcterms:W3CDTF">2004-06-02T16:17:18Z</dcterms:created>
  <dcterms:modified xsi:type="dcterms:W3CDTF">2020-03-26T07:09:25Z</dcterms:modified>
</cp:coreProperties>
</file>