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0" sheetId="4" r:id="rId1"/>
  </sheets>
  <definedNames>
    <definedName name="_2017_18">'dem40'!$E$190:$F$190</definedName>
    <definedName name="_xlnm._FilterDatabase" localSheetId="0" hidden="1">'dem40'!$A$16:$G$180</definedName>
    <definedName name="_Regression_Int" localSheetId="0" hidden="1">1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'dem40'!#REF!</definedName>
    <definedName name="_xlnm.Print_Area" localSheetId="0">'dem40'!$A$1:$G$177</definedName>
    <definedName name="_xlnm.Print_Titles" localSheetId="0">'dem40'!$13:$16</definedName>
    <definedName name="revise" localSheetId="0">'dem40'!#REF!</definedName>
    <definedName name="summary" localSheetId="0">'dem40'!#REF!</definedName>
    <definedName name="Tourism" localSheetId="0">'dem40'!$D$117:$G$117</definedName>
    <definedName name="tourismcap" localSheetId="0">'dem40'!$D$174:$G$174</definedName>
    <definedName name="tourismrec" localSheetId="0">'dem40'!#REF!</definedName>
    <definedName name="tourismRevenue" localSheetId="0">'dem40'!$D$10:$F$10</definedName>
    <definedName name="trec" localSheetId="0">'dem40'!#REF!</definedName>
    <definedName name="Voted" localSheetId="0">'dem40'!$D$10:$F$10</definedName>
    <definedName name="Z_239EE218_578E_4317_BEED_14D5D7089E27_.wvu.Cols" localSheetId="0" hidden="1">'dem40'!#REF!</definedName>
    <definedName name="Z_239EE218_578E_4317_BEED_14D5D7089E27_.wvu.FilterData" localSheetId="0" hidden="1">'dem40'!$A$1:$G$177</definedName>
    <definedName name="Z_239EE218_578E_4317_BEED_14D5D7089E27_.wvu.PrintArea" localSheetId="0" hidden="1">'dem40'!$A$1:$G$176</definedName>
    <definedName name="Z_239EE218_578E_4317_BEED_14D5D7089E27_.wvu.PrintTitles" localSheetId="0" hidden="1">'dem40'!$13:$16</definedName>
    <definedName name="Z_302A3EA3_AE96_11D5_A646_0050BA3D7AFD_.wvu.Cols" localSheetId="0" hidden="1">'dem40'!#REF!</definedName>
    <definedName name="Z_302A3EA3_AE96_11D5_A646_0050BA3D7AFD_.wvu.FilterData" localSheetId="0" hidden="1">'dem40'!$A$1:$G$177</definedName>
    <definedName name="Z_302A3EA3_AE96_11D5_A646_0050BA3D7AFD_.wvu.PrintArea" localSheetId="0" hidden="1">'dem40'!$A$1:$G$176</definedName>
    <definedName name="Z_302A3EA3_AE96_11D5_A646_0050BA3D7AFD_.wvu.PrintTitles" localSheetId="0" hidden="1">'dem40'!$13:$16</definedName>
    <definedName name="Z_36DBA021_0ECB_11D4_8064_004005726899_.wvu.Cols" localSheetId="0" hidden="1">'dem40'!#REF!</definedName>
    <definedName name="Z_36DBA021_0ECB_11D4_8064_004005726899_.wvu.FilterData" localSheetId="0" hidden="1">'dem40'!$C$17:$C$177</definedName>
    <definedName name="Z_36DBA021_0ECB_11D4_8064_004005726899_.wvu.PrintArea" localSheetId="0" hidden="1">'dem40'!$A$1:$G$176</definedName>
    <definedName name="Z_36DBA021_0ECB_11D4_8064_004005726899_.wvu.PrintTitles" localSheetId="0" hidden="1">'dem40'!$13:$16</definedName>
    <definedName name="Z_93EBE921_AE91_11D5_8685_004005726899_.wvu.Cols" localSheetId="0" hidden="1">'dem40'!#REF!</definedName>
    <definedName name="Z_93EBE921_AE91_11D5_8685_004005726899_.wvu.FilterData" localSheetId="0" hidden="1">'dem40'!$C$17:$C$177</definedName>
    <definedName name="Z_93EBE921_AE91_11D5_8685_004005726899_.wvu.PrintArea" localSheetId="0" hidden="1">'dem40'!$A$1:$G$176</definedName>
    <definedName name="Z_93EBE921_AE91_11D5_8685_004005726899_.wvu.PrintTitles" localSheetId="0" hidden="1">'dem40'!$13:$16</definedName>
    <definedName name="Z_94DA79C1_0FDE_11D5_9579_000021DAEEA2_.wvu.Cols" localSheetId="0" hidden="1">'dem40'!#REF!</definedName>
    <definedName name="Z_94DA79C1_0FDE_11D5_9579_000021DAEEA2_.wvu.FilterData" localSheetId="0" hidden="1">'dem40'!$C$17:$C$177</definedName>
    <definedName name="Z_94DA79C1_0FDE_11D5_9579_000021DAEEA2_.wvu.PrintArea" localSheetId="0" hidden="1">'dem40'!$A$1:$G$176</definedName>
    <definedName name="Z_94DA79C1_0FDE_11D5_9579_000021DAEEA2_.wvu.PrintTitles" localSheetId="0" hidden="1">'dem40'!$13:$16</definedName>
    <definedName name="Z_B4CB0972_161F_11D5_8064_004005726899_.wvu.FilterData" localSheetId="0" hidden="1">'dem40'!$C$17:$C$177</definedName>
    <definedName name="Z_B4CB098C_161F_11D5_8064_004005726899_.wvu.FilterData" localSheetId="0" hidden="1">'dem40'!$C$17:$C$177</definedName>
    <definedName name="Z_B4CB098E_161F_11D5_8064_004005726899_.wvu.FilterData" localSheetId="0" hidden="1">'dem40'!$C$17:$C$177</definedName>
    <definedName name="Z_B4CB099E_161F_11D5_8064_004005726899_.wvu.FilterData" localSheetId="0" hidden="1">'dem40'!$C$17:$C$177</definedName>
    <definedName name="Z_C868F8C3_16D7_11D5_A68D_81D6213F5331_.wvu.Cols" localSheetId="0" hidden="1">'dem40'!#REF!</definedName>
    <definedName name="Z_C868F8C3_16D7_11D5_A68D_81D6213F5331_.wvu.FilterData" localSheetId="0" hidden="1">'dem40'!$C$17:$C$177</definedName>
    <definedName name="Z_C868F8C3_16D7_11D5_A68D_81D6213F5331_.wvu.PrintArea" localSheetId="0" hidden="1">'dem40'!$A$1:$G$176</definedName>
    <definedName name="Z_C868F8C3_16D7_11D5_A68D_81D6213F5331_.wvu.PrintTitles" localSheetId="0" hidden="1">'dem40'!$13:$16</definedName>
    <definedName name="Z_E5DF37BD_125C_11D5_8DC4_D0F5D88B3549_.wvu.Cols" localSheetId="0" hidden="1">'dem40'!#REF!</definedName>
    <definedName name="Z_E5DF37BD_125C_11D5_8DC4_D0F5D88B3549_.wvu.FilterData" localSheetId="0" hidden="1">'dem40'!$C$17:$C$177</definedName>
    <definedName name="Z_E5DF37BD_125C_11D5_8DC4_D0F5D88B3549_.wvu.PrintArea" localSheetId="0" hidden="1">'dem40'!$A$1:$G$176</definedName>
    <definedName name="Z_E5DF37BD_125C_11D5_8DC4_D0F5D88B3549_.wvu.PrintTitles" localSheetId="0" hidden="1">'dem40'!$13:$16</definedName>
    <definedName name="Z_F8ADACC1_164E_11D6_B603_000021DAEEA2_.wvu.Cols" localSheetId="0" hidden="1">'dem40'!#REF!</definedName>
    <definedName name="Z_F8ADACC1_164E_11D6_B603_000021DAEEA2_.wvu.FilterData" localSheetId="0" hidden="1">'dem40'!$C$17:$C$177</definedName>
    <definedName name="Z_F8ADACC1_164E_11D6_B603_000021DAEEA2_.wvu.PrintArea" localSheetId="0" hidden="1">'dem40'!$A$1:$G$176</definedName>
    <definedName name="Z_F8ADACC1_164E_11D6_B603_000021DAEEA2_.wvu.PrintTitles" localSheetId="0" hidden="1">'dem40'!$13:$16</definedName>
  </definedNames>
  <calcPr calcId="125725"/>
</workbook>
</file>

<file path=xl/calcChain.xml><?xml version="1.0" encoding="utf-8"?>
<calcChain xmlns="http://schemas.openxmlformats.org/spreadsheetml/2006/main">
  <c r="F150" i="4"/>
  <c r="D150"/>
  <c r="D114" l="1"/>
  <c r="E150"/>
  <c r="E140"/>
  <c r="D140"/>
  <c r="F35" l="1"/>
  <c r="F55"/>
  <c r="F46"/>
  <c r="F133"/>
  <c r="F140" s="1"/>
  <c r="F57"/>
  <c r="F42"/>
  <c r="F171" l="1"/>
  <c r="F172" s="1"/>
  <c r="E171"/>
  <c r="E172" s="1"/>
  <c r="D171"/>
  <c r="D172" s="1"/>
  <c r="F163"/>
  <c r="E163"/>
  <c r="D163"/>
  <c r="F159"/>
  <c r="E159"/>
  <c r="D159"/>
  <c r="F144"/>
  <c r="E144"/>
  <c r="D144"/>
  <c r="F114"/>
  <c r="F115" s="1"/>
  <c r="E114"/>
  <c r="E115" s="1"/>
  <c r="D115"/>
  <c r="F99"/>
  <c r="F100" s="1"/>
  <c r="E99"/>
  <c r="E100" s="1"/>
  <c r="D99"/>
  <c r="D100" s="1"/>
  <c r="F88"/>
  <c r="F89" s="1"/>
  <c r="F90" s="1"/>
  <c r="E88"/>
  <c r="E89" s="1"/>
  <c r="E90" s="1"/>
  <c r="D88"/>
  <c r="D89" s="1"/>
  <c r="D90" s="1"/>
  <c r="F80"/>
  <c r="E80"/>
  <c r="D80"/>
  <c r="F76"/>
  <c r="E76"/>
  <c r="D76"/>
  <c r="F71"/>
  <c r="E71"/>
  <c r="D71"/>
  <c r="F65"/>
  <c r="E65"/>
  <c r="D65"/>
  <c r="F58"/>
  <c r="E58"/>
  <c r="D58"/>
  <c r="F48"/>
  <c r="E48"/>
  <c r="D48"/>
  <c r="F38"/>
  <c r="E38"/>
  <c r="D38"/>
  <c r="F32"/>
  <c r="E32"/>
  <c r="D32"/>
  <c r="F26"/>
  <c r="E26"/>
  <c r="D26"/>
  <c r="F164" l="1"/>
  <c r="F165" s="1"/>
  <c r="D164"/>
  <c r="D165" s="1"/>
  <c r="E164"/>
  <c r="E165" s="1"/>
  <c r="F116"/>
  <c r="E116"/>
  <c r="F49"/>
  <c r="F50" s="1"/>
  <c r="E72"/>
  <c r="E81" s="1"/>
  <c r="E49"/>
  <c r="E50" s="1"/>
  <c r="F72"/>
  <c r="F81" s="1"/>
  <c r="D116"/>
  <c r="D72"/>
  <c r="D81" s="1"/>
  <c r="D49"/>
  <c r="D50" s="1"/>
  <c r="F173" l="1"/>
  <c r="F174" s="1"/>
  <c r="F175" s="1"/>
  <c r="D173"/>
  <c r="D174" s="1"/>
  <c r="D175" s="1"/>
  <c r="E91"/>
  <c r="E117" s="1"/>
  <c r="E118" s="1"/>
  <c r="E173"/>
  <c r="E174" s="1"/>
  <c r="E175" s="1"/>
  <c r="F91"/>
  <c r="F117" s="1"/>
  <c r="F118" s="1"/>
  <c r="D91"/>
  <c r="D117" s="1"/>
  <c r="D118" s="1"/>
  <c r="F176" l="1"/>
  <c r="E176"/>
  <c r="D176"/>
  <c r="D10" l="1"/>
  <c r="E10"/>
  <c r="F10" l="1"/>
</calcChain>
</file>

<file path=xl/sharedStrings.xml><?xml version="1.0" encoding="utf-8"?>
<sst xmlns="http://schemas.openxmlformats.org/spreadsheetml/2006/main" count="277" uniqueCount="163">
  <si>
    <t>Tourism</t>
  </si>
  <si>
    <t>Capital Outlay on Tourism</t>
  </si>
  <si>
    <t>Voted</t>
  </si>
  <si>
    <t>Major /Sub-Major/Minor/Sub/Detailed Heads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</si>
  <si>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</si>
  <si>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</si>
  <si>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</si>
  <si>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</si>
  <si>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</si>
  <si>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</si>
  <si>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</si>
  <si>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</si>
  <si>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</si>
  <si>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</si>
  <si>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</si>
  <si>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</si>
  <si>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</si>
  <si>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</si>
  <si>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</si>
  <si>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</si>
  <si>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</si>
  <si>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</si>
  <si>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</si>
  <si>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</si>
  <si>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</si>
  <si>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</si>
  <si>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</si>
  <si>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</si>
  <si>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</si>
  <si>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</si>
  <si>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</si>
  <si>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</si>
  <si>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</si>
  <si>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</si>
  <si>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</si>
  <si>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</si>
  <si>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</si>
  <si>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</si>
  <si>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</si>
  <si>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</si>
  <si>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</si>
  <si>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</si>
  <si>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</si>
  <si>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</si>
  <si>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</si>
  <si>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</si>
  <si>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</si>
  <si>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</si>
  <si>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</si>
  <si>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</si>
  <si>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</si>
  <si>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</si>
  <si>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</si>
  <si>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</si>
  <si>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DEMAND NO. 40</t>
  </si>
  <si>
    <t>60.00.80</t>
  </si>
  <si>
    <t>Land Compensation</t>
  </si>
  <si>
    <t>II. Details of the estimates and the heads under which this grant will be accounted for:</t>
  </si>
  <si>
    <t>Revenue</t>
  </si>
  <si>
    <t>Capital</t>
  </si>
  <si>
    <t>Adventure Tourism</t>
  </si>
  <si>
    <t>Tourist Fair &amp; Festival</t>
  </si>
  <si>
    <t>C - Economic Services (j) General Economic Services</t>
  </si>
  <si>
    <t>C - Capital Account of Economic Services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</si>
  <si>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</si>
  <si>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</si>
  <si>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</si>
  <si>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</si>
  <si>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</si>
  <si>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</si>
  <si>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</si>
  <si>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Tourist Destination Projects</t>
  </si>
  <si>
    <t>Tourism Institutes</t>
  </si>
  <si>
    <t>62.00.31</t>
  </si>
  <si>
    <t>Institute of Hotel Management, Gangtok</t>
  </si>
  <si>
    <t>TOURISM AND CIVIL AVIATION</t>
  </si>
  <si>
    <t>Indian Himalayan Centre for Adventure and Eco-tourism (IHCAE), Chemchey</t>
  </si>
  <si>
    <t xml:space="preserve">Infrastructure Development for Destinations and Circuits </t>
  </si>
  <si>
    <t>50.83.49</t>
  </si>
  <si>
    <t>Rec</t>
  </si>
  <si>
    <t>South District</t>
  </si>
  <si>
    <t>60.48.11</t>
  </si>
  <si>
    <t>60.48.13</t>
  </si>
  <si>
    <t>50.81.91</t>
  </si>
  <si>
    <t>60.48.01</t>
  </si>
  <si>
    <t>Construction of Home Stays</t>
  </si>
  <si>
    <t>61.00.85</t>
  </si>
  <si>
    <t>(In Thousands of Rupees)</t>
  </si>
  <si>
    <t>60.00.78</t>
  </si>
  <si>
    <t>Civil Aviation</t>
  </si>
  <si>
    <t>60.00.82</t>
  </si>
  <si>
    <t>View Point at Mining Dara</t>
  </si>
  <si>
    <t>61.00.91</t>
  </si>
  <si>
    <t>State Share for NLCPR</t>
  </si>
  <si>
    <t>60.00.85</t>
  </si>
  <si>
    <t>Upgradation &amp; Beautification of Tato Pani, Phurchachu</t>
  </si>
  <si>
    <t>Setting up of a Food Craft Institute of Kichudumia, Namchi in South (Central Share)</t>
  </si>
  <si>
    <t>50.81.93</t>
  </si>
  <si>
    <t>60.00.41</t>
  </si>
  <si>
    <t>60.00.42</t>
  </si>
  <si>
    <t>Construction of Passenger Rope-ways Chenrizi</t>
  </si>
  <si>
    <t>60.00.43</t>
  </si>
  <si>
    <t>Sherathang Acclimatisation Centres</t>
  </si>
  <si>
    <t>Khanchenjunza Tourist Complex</t>
  </si>
  <si>
    <t>Mainam Cultural Centre</t>
  </si>
  <si>
    <t>Revolving Funds for Accidents</t>
  </si>
  <si>
    <t>50.81.94</t>
  </si>
  <si>
    <t>Construction of Boating Pool at Chopta Valley in North Sikkim (NEC)</t>
  </si>
  <si>
    <t>Development of Tourist Infrastructure for Kailash Mansarovar Yatras in Sikkim (NLCPR)</t>
  </si>
  <si>
    <t>60.00.86</t>
  </si>
  <si>
    <t>Product/Infrastructure Development for Destination and Circuits</t>
  </si>
  <si>
    <t>60.44.42</t>
  </si>
  <si>
    <t>60.00.87</t>
  </si>
  <si>
    <t>60.00.88</t>
  </si>
  <si>
    <t>Support Facility at Bhaley Dhunga</t>
  </si>
  <si>
    <t>Construction of statue of Parusram at Samdong, Tumin</t>
  </si>
  <si>
    <t>Construction of Mangarjong</t>
  </si>
  <si>
    <t>62.00.77</t>
  </si>
  <si>
    <t>2019-20</t>
  </si>
  <si>
    <t>63.00.51</t>
  </si>
  <si>
    <t>63.00.52</t>
  </si>
  <si>
    <t>63.00.53</t>
  </si>
  <si>
    <t>63.00.54</t>
  </si>
  <si>
    <t>63.00.70</t>
  </si>
  <si>
    <t>Winter Carnival</t>
  </si>
  <si>
    <t>50.81.95</t>
  </si>
  <si>
    <t>Tourist Wayside Amenity, Toilets for all age and differently abled along en-route Nathula in East Sikkim (NLCPR)</t>
  </si>
  <si>
    <t>Tourism 01.911 Deduct recoveries of overpayment</t>
  </si>
  <si>
    <t>Tourism 80.911 Deduct recoveries of overpayment</t>
  </si>
  <si>
    <t>62.00.78</t>
  </si>
  <si>
    <t>Construction of welcome gate and approach road to Aritar Lake</t>
  </si>
  <si>
    <t>60.44.02</t>
  </si>
  <si>
    <t>Wages</t>
  </si>
  <si>
    <t>50.81.97</t>
  </si>
  <si>
    <t>60.00.89</t>
  </si>
  <si>
    <t>Brindavan at Dodak</t>
  </si>
  <si>
    <t xml:space="preserve">Lump sum provision for revision of Pay &amp; 
Allowances </t>
  </si>
  <si>
    <t>Development of Tourist Circuit linking Rangpo (Entry)-Rorathang-Aritar-Padamchen-Gnathang-Sherathang-Tsomgo-Gangtok-Phodong-Mangan-Lachung-Yumthang-Lachen-Thangu-Gurudongmar-Mangan-Gangtok-Tumin Lingee-Singtam (Exit) in Sikkim (Central Share)</t>
  </si>
  <si>
    <t>Upgradation and Beautification of Lachen Bazar in North Sikkim NEC (State Share)</t>
  </si>
  <si>
    <t>I. Estimate of the amount required in the year ending 31st March, 2021 to defray the charges in respect of Tourism and Civil Aviation</t>
  </si>
  <si>
    <t>2018-19</t>
  </si>
  <si>
    <t>62.00.92</t>
  </si>
  <si>
    <t>Construction of Ranka Sajong Road</t>
  </si>
  <si>
    <t>61.00.92</t>
  </si>
  <si>
    <t>63.00.74</t>
  </si>
  <si>
    <t>Training of Cultural Guides</t>
  </si>
  <si>
    <t>63.00.75</t>
  </si>
  <si>
    <t>Training of Trekking Guides</t>
  </si>
  <si>
    <t>60.00.90</t>
  </si>
  <si>
    <t>Four Patron Saints</t>
  </si>
  <si>
    <t>60.00.91</t>
  </si>
  <si>
    <t>Herbal Medicine and Spritual Healing Tourism Comples at Nandugaon</t>
  </si>
  <si>
    <t>60.00.92</t>
  </si>
  <si>
    <t>Nishani Kali Darshan Yatra, Gadi</t>
  </si>
  <si>
    <t>Actuals</t>
  </si>
  <si>
    <t>Budget 
Estimate</t>
  </si>
  <si>
    <t>Revised 
Estimate</t>
  </si>
  <si>
    <t>Operational Expenditure of Tourist Transport Services</t>
  </si>
  <si>
    <t>South Asia Tourism Infrastructure Development Project to Sub-Regional Tourism Development in Sikkim 
(ADB Project)</t>
  </si>
  <si>
    <t>Construction of Astachirinjivi Pilgrimage Tourist  Centre at Namthang, 
South Sikkim</t>
  </si>
  <si>
    <t>Upgradation and Beautification of Lachen Bazar in North Sikkim (Central Share) 
NEC</t>
  </si>
  <si>
    <t>Construction of Boating Pool at Chopta Valley in North Sikkim 
(State Share of NEC)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</si>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</sst>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  <numFmt numFmtId="169" formatCode="00.00"/>
    <numFmt numFmtId="170" formatCode="##.##.##"/>
    <numFmt numFmtId="171" formatCode="##.##.#0"/>
    <numFmt numFmtId="172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42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vertical="top" wrapText="1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/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9" applyFont="1" applyFill="1" applyAlignment="1">
      <alignment vertical="top" wrapText="1"/>
    </xf>
    <xf numFmtId="0" fontId="5" fillId="0" borderId="1" xfId="7" applyNumberFormat="1" applyFont="1" applyFill="1" applyBorder="1" applyAlignment="1" applyProtection="1">
      <alignment horizontal="right"/>
    </xf>
    <xf numFmtId="0" fontId="3" fillId="0" borderId="0" xfId="8" applyFont="1" applyFill="1" applyProtection="1"/>
    <xf numFmtId="0" fontId="4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166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2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wrapText="1"/>
    </xf>
    <xf numFmtId="0" fontId="3" fillId="0" borderId="3" xfId="2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2" applyFont="1" applyFill="1" applyBorder="1"/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Fill="1"/>
    <xf numFmtId="0" fontId="3" fillId="0" borderId="0" xfId="9" applyFont="1" applyFill="1" applyBorder="1"/>
    <xf numFmtId="0" fontId="3" fillId="0" borderId="2" xfId="2" applyNumberFormat="1" applyFont="1" applyFill="1" applyBorder="1" applyAlignment="1">
      <alignment horizontal="right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>
      <alignment horizontal="right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NumberFormat="1" applyFont="1" applyFill="1" applyAlignment="1">
      <alignment horizontal="right" wrapText="1"/>
    </xf>
    <xf numFmtId="0" fontId="3" fillId="0" borderId="0" xfId="9" applyFont="1" applyFill="1" applyAlignment="1" applyProtection="1">
      <alignment horizontal="left" vertical="top" wrapText="1"/>
    </xf>
    <xf numFmtId="0" fontId="3" fillId="0" borderId="0" xfId="9" applyFont="1" applyFill="1" applyAlignment="1" applyProtection="1">
      <alignment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/>
    <xf numFmtId="0" fontId="3" fillId="0" borderId="0" xfId="1" applyNumberFormat="1" applyFont="1" applyFill="1" applyBorder="1" applyAlignment="1">
      <alignment horizontal="right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Protection="1"/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0" xfId="2" quotePrefix="1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horizontal="right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 applyProtection="1">
      <alignment horizontal="left" vertical="top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7" applyFont="1" applyFill="1" applyBorder="1" applyAlignment="1" applyProtection="1">
      <alignment horizontal="left" vertical="top"/>
    </xf>
    <xf numFmtId="0" fontId="3" fillId="0" borderId="3" xfId="9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0" xfId="10" applyFont="1" applyFill="1" applyBorder="1" applyAlignment="1" applyProtection="1">
      <alignment horizontal="left" vertical="center" wrapText="1"/>
    </xf>
    <xf numFmtId="0" fontId="6" fillId="0" borderId="0" xfId="2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2" applyNumberFormat="1" applyFont="1" applyFill="1" applyAlignment="1"/>
    <xf numFmtId="0" fontId="3" fillId="0" borderId="0" xfId="2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3" fillId="0" borderId="0" xfId="8" applyFont="1" applyFill="1" applyBorder="1" applyAlignment="1" applyProtection="1">
      <alignment horizontal="right" wrapText="1"/>
    </xf>
    <xf numFmtId="0" fontId="3" fillId="0" borderId="2" xfId="8" applyFont="1" applyFill="1" applyBorder="1" applyAlignment="1" applyProtection="1">
      <alignment horizontal="right" wrapText="1"/>
    </xf>
    <xf numFmtId="0" fontId="3" fillId="0" borderId="1" xfId="8" applyFont="1" applyFill="1" applyBorder="1" applyAlignment="1" applyProtection="1">
      <alignment horizontal="right" wrapText="1"/>
    </xf>
    <xf numFmtId="0" fontId="4" fillId="0" borderId="0" xfId="2" applyFont="1" applyFill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168" fontId="4" fillId="0" borderId="0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71" fontId="3" fillId="0" borderId="0" xfId="2" applyNumberFormat="1" applyFont="1" applyFill="1" applyBorder="1" applyAlignment="1">
      <alignment horizontal="right" wrapText="1"/>
    </xf>
    <xf numFmtId="169" fontId="3" fillId="0" borderId="0" xfId="2" applyNumberFormat="1" applyFont="1" applyFill="1" applyBorder="1" applyAlignment="1">
      <alignment wrapText="1"/>
    </xf>
    <xf numFmtId="165" fontId="4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0" fontId="4" fillId="0" borderId="0" xfId="9" applyFont="1" applyFill="1" applyBorder="1" applyAlignment="1">
      <alignment wrapText="1"/>
    </xf>
    <xf numFmtId="166" fontId="3" fillId="0" borderId="0" xfId="9" applyNumberFormat="1" applyFont="1" applyFill="1" applyAlignment="1">
      <alignment wrapText="1"/>
    </xf>
    <xf numFmtId="0" fontId="4" fillId="0" borderId="0" xfId="9" applyFont="1" applyFill="1" applyAlignment="1">
      <alignment wrapText="1"/>
    </xf>
    <xf numFmtId="0" fontId="3" fillId="0" borderId="0" xfId="5" applyFont="1" applyFill="1" applyBorder="1" applyAlignment="1">
      <alignment horizontal="right" wrapText="1"/>
    </xf>
    <xf numFmtId="172" fontId="3" fillId="0" borderId="0" xfId="2" applyNumberFormat="1" applyFont="1" applyFill="1" applyBorder="1" applyAlignment="1">
      <alignment wrapText="1"/>
    </xf>
    <xf numFmtId="0" fontId="3" fillId="0" borderId="0" xfId="2" applyFont="1" applyFill="1" applyAlignment="1" applyProtection="1">
      <alignment vertical="top"/>
    </xf>
    <xf numFmtId="0" fontId="3" fillId="0" borderId="0" xfId="6" applyFont="1" applyFill="1" applyAlignment="1" applyProtection="1">
      <alignment horizontal="left" wrapText="1"/>
    </xf>
    <xf numFmtId="0" fontId="3" fillId="0" borderId="1" xfId="9" applyFont="1" applyFill="1" applyBorder="1" applyAlignment="1">
      <alignment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2" xfId="7" applyNumberFormat="1" applyFont="1" applyFill="1" applyBorder="1" applyAlignment="1" applyProtection="1">
      <alignment horizontal="right" vertical="top" wrapText="1"/>
    </xf>
    <xf numFmtId="0" fontId="3" fillId="0" borderId="0" xfId="7" applyNumberFormat="1" applyFont="1" applyFill="1" applyBorder="1" applyAlignment="1" applyProtection="1">
      <alignment horizontal="right" vertical="center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2" xfId="7" applyNumberFormat="1" applyFont="1" applyFill="1" applyBorder="1" applyAlignment="1" applyProtection="1">
      <alignment horizontal="right" vertical="center"/>
    </xf>
    <xf numFmtId="0" fontId="3" fillId="0" borderId="0" xfId="7" applyNumberFormat="1" applyFont="1" applyFill="1" applyBorder="1" applyAlignment="1" applyProtection="1">
      <alignment horizontal="right" vertical="top" wrapText="1"/>
    </xf>
    <xf numFmtId="0" fontId="3" fillId="2" borderId="0" xfId="2" applyFont="1" applyFill="1"/>
    <xf numFmtId="0" fontId="3" fillId="0" borderId="0" xfId="2" applyFont="1" applyFill="1" applyAlignment="1" applyProtection="1">
      <alignment horizontal="left" wrapText="1"/>
    </xf>
    <xf numFmtId="0" fontId="3" fillId="0" borderId="0" xfId="7" applyFont="1" applyFill="1" applyBorder="1" applyAlignment="1" applyProtection="1">
      <alignment horizontal="center"/>
    </xf>
    <xf numFmtId="167" fontId="3" fillId="0" borderId="0" xfId="2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49" fontId="3" fillId="0" borderId="0" xfId="2" applyNumberFormat="1" applyFont="1" applyFill="1" applyBorder="1" applyAlignment="1">
      <alignment horizontal="right" vertical="top" wrapText="1"/>
    </xf>
    <xf numFmtId="167" fontId="3" fillId="0" borderId="1" xfId="2" applyNumberFormat="1" applyFont="1" applyFill="1" applyBorder="1" applyAlignment="1">
      <alignment horizontal="right" wrapText="1"/>
    </xf>
    <xf numFmtId="170" fontId="3" fillId="0" borderId="0" xfId="2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right" wrapText="1"/>
    </xf>
    <xf numFmtId="49" fontId="3" fillId="0" borderId="0" xfId="10" applyNumberFormat="1" applyFont="1" applyFill="1" applyBorder="1" applyAlignment="1">
      <alignment horizontal="right" vertical="top" wrapText="1"/>
    </xf>
    <xf numFmtId="49" fontId="3" fillId="0" borderId="0" xfId="9" applyNumberFormat="1" applyFont="1" applyFill="1" applyBorder="1" applyAlignment="1">
      <alignment horizontal="right" vertical="top" wrapText="1"/>
    </xf>
    <xf numFmtId="49" fontId="3" fillId="0" borderId="0" xfId="9" applyNumberFormat="1" applyFont="1" applyFill="1" applyBorder="1" applyAlignment="1">
      <alignment horizontal="right" wrapText="1"/>
    </xf>
    <xf numFmtId="49" fontId="3" fillId="0" borderId="1" xfId="10" applyNumberFormat="1" applyFont="1" applyFill="1" applyBorder="1" applyAlignment="1">
      <alignment horizontal="right" vertical="top" wrapText="1"/>
    </xf>
    <xf numFmtId="49" fontId="3" fillId="0" borderId="0" xfId="10" applyNumberFormat="1" applyFont="1" applyFill="1" applyBorder="1" applyAlignment="1">
      <alignment horizontal="right" wrapText="1"/>
    </xf>
    <xf numFmtId="0" fontId="3" fillId="0" borderId="0" xfId="9" applyNumberFormat="1" applyFont="1" applyFill="1" applyAlignment="1" applyProtection="1">
      <alignment horizontal="right" wrapText="1"/>
    </xf>
    <xf numFmtId="164" fontId="3" fillId="0" borderId="0" xfId="2" applyNumberFormat="1" applyFont="1" applyFill="1" applyBorder="1" applyAlignment="1">
      <alignment horizontal="right"/>
    </xf>
    <xf numFmtId="0" fontId="3" fillId="0" borderId="0" xfId="8" applyFont="1" applyFill="1" applyAlignment="1" applyProtection="1">
      <alignment horizontal="right" vertical="center"/>
    </xf>
  </cellXfs>
  <cellStyles count="11">
    <cellStyle name="Comma" xfId="1" builtinId="3"/>
    <cellStyle name="Normal" xfId="0" builtinId="0"/>
    <cellStyle name="Normal_budget 2004-05_2.6.04" xfId="2"/>
    <cellStyle name="Normal_budget 2004-05_2.6.04_Dem40 2" xfId="3"/>
    <cellStyle name="Normal_BUDGET FOR  03-04" xfId="4"/>
    <cellStyle name="Normal_BUDGET FOR  03-04..." xfId="5"/>
    <cellStyle name="Normal_budget for 03-04" xfId="6"/>
    <cellStyle name="Normal_BUDGET-2000" xfId="7"/>
    <cellStyle name="Normal_budgetDocNIC02-03" xfId="8"/>
    <cellStyle name="Normal_DEMAND17" xfId="9"/>
    <cellStyle name="Normal_DEMAND17 2" xfId="1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">
    <tabColor rgb="FFC00000"/>
  </sheetPr>
  <dimension ref="A1:G205"/>
  <sheetViews>
    <sheetView tabSelected="1" view="pageBreakPreview" zoomScaleNormal="145" zoomScaleSheetLayoutView="100" workbookViewId="0">
      <selection activeCell="A183" sqref="A183:H200"/>
    </sheetView>
  </sheetViews>
  <sheetFormatPr defaultColWidth="8.88671875" defaultRowHeight="13.2"/>
  <cols>
    <col min="1" max="1" width="5.77734375" style="5" customWidth="1"/>
    <col min="2" max="2" width="8.21875" style="98" customWidth="1"/>
    <col min="3" max="3" width="32.77734375" style="76" customWidth="1"/>
    <col min="4" max="4" width="11.33203125" style="13" customWidth="1"/>
    <col min="5" max="5" width="11.33203125" style="4" customWidth="1"/>
    <col min="6" max="6" width="11.33203125" style="13" customWidth="1"/>
    <col min="7" max="7" width="11.33203125" style="4" customWidth="1"/>
    <col min="8" max="16384" width="8.88671875" style="4"/>
  </cols>
  <sheetData>
    <row r="1" spans="1:7">
      <c r="A1" s="1"/>
      <c r="B1" s="97"/>
      <c r="C1" s="2"/>
      <c r="D1" s="2" t="s">
        <v>54</v>
      </c>
      <c r="E1" s="3"/>
      <c r="F1" s="2"/>
      <c r="G1" s="3"/>
    </row>
    <row r="2" spans="1:7">
      <c r="A2" s="1"/>
      <c r="B2" s="97"/>
      <c r="C2" s="2"/>
      <c r="D2" s="2" t="s">
        <v>75</v>
      </c>
      <c r="E2" s="3"/>
      <c r="F2" s="2"/>
      <c r="G2" s="3"/>
    </row>
    <row r="3" spans="1:7">
      <c r="C3" s="6"/>
      <c r="D3" s="6"/>
      <c r="E3" s="7"/>
      <c r="F3" s="6"/>
      <c r="G3" s="7"/>
    </row>
    <row r="4" spans="1:7">
      <c r="C4" s="8" t="s">
        <v>62</v>
      </c>
      <c r="D4" s="9">
        <v>3452</v>
      </c>
      <c r="E4" s="10" t="s">
        <v>0</v>
      </c>
      <c r="F4" s="12"/>
      <c r="G4" s="11"/>
    </row>
    <row r="5" spans="1:7">
      <c r="C5" s="8" t="s">
        <v>63</v>
      </c>
      <c r="F5" s="12"/>
      <c r="G5" s="11"/>
    </row>
    <row r="6" spans="1:7">
      <c r="C6" s="8" t="s">
        <v>64</v>
      </c>
      <c r="D6" s="9">
        <v>5452</v>
      </c>
      <c r="E6" s="10" t="s">
        <v>1</v>
      </c>
      <c r="F6" s="12"/>
      <c r="G6" s="11"/>
    </row>
    <row r="7" spans="1:7">
      <c r="C7" s="8"/>
      <c r="D7" s="9"/>
      <c r="E7" s="10"/>
      <c r="F7" s="12"/>
      <c r="G7" s="11"/>
    </row>
    <row r="8" spans="1:7" ht="25.8" customHeight="1">
      <c r="A8" s="126" t="s">
        <v>139</v>
      </c>
      <c r="B8" s="126"/>
      <c r="C8" s="126"/>
      <c r="D8" s="126"/>
      <c r="E8" s="126"/>
      <c r="F8" s="126"/>
      <c r="G8" s="126"/>
    </row>
    <row r="9" spans="1:7">
      <c r="A9" s="76"/>
      <c r="C9" s="14"/>
      <c r="D9" s="15" t="s">
        <v>58</v>
      </c>
      <c r="E9" s="15" t="s">
        <v>59</v>
      </c>
      <c r="F9" s="15" t="s">
        <v>4</v>
      </c>
      <c r="G9" s="13"/>
    </row>
    <row r="10" spans="1:7">
      <c r="A10" s="76"/>
      <c r="C10" s="16" t="s">
        <v>2</v>
      </c>
      <c r="D10" s="2">
        <f>G118</f>
        <v>310936</v>
      </c>
      <c r="E10" s="2">
        <f>G175</f>
        <v>747476</v>
      </c>
      <c r="F10" s="2">
        <f>E10+D10</f>
        <v>1058412</v>
      </c>
      <c r="G10" s="13"/>
    </row>
    <row r="11" spans="1:7">
      <c r="A11" s="76"/>
      <c r="D11" s="16"/>
      <c r="E11" s="2"/>
      <c r="G11" s="13"/>
    </row>
    <row r="12" spans="1:7">
      <c r="A12" s="116" t="s">
        <v>57</v>
      </c>
      <c r="C12" s="77"/>
      <c r="E12" s="13"/>
      <c r="G12" s="13"/>
    </row>
    <row r="13" spans="1:7">
      <c r="A13" s="67"/>
      <c r="B13" s="99"/>
      <c r="C13" s="68"/>
      <c r="D13" s="69"/>
      <c r="E13" s="69"/>
      <c r="F13" s="69"/>
      <c r="G13" s="18" t="s">
        <v>87</v>
      </c>
    </row>
    <row r="14" spans="1:7" s="19" customFormat="1" ht="27" customHeight="1">
      <c r="A14" s="78"/>
      <c r="B14" s="100"/>
      <c r="C14" s="88"/>
      <c r="D14" s="123" t="s">
        <v>154</v>
      </c>
      <c r="E14" s="124" t="s">
        <v>155</v>
      </c>
      <c r="F14" s="124" t="s">
        <v>156</v>
      </c>
      <c r="G14" s="120" t="s">
        <v>155</v>
      </c>
    </row>
    <row r="15" spans="1:7" s="19" customFormat="1">
      <c r="A15" s="67"/>
      <c r="B15" s="127" t="s">
        <v>3</v>
      </c>
      <c r="C15" s="127"/>
      <c r="D15" s="121" t="s">
        <v>140</v>
      </c>
      <c r="E15" s="121" t="s">
        <v>118</v>
      </c>
      <c r="F15" s="122" t="s">
        <v>118</v>
      </c>
      <c r="G15" s="141" t="s">
        <v>162</v>
      </c>
    </row>
    <row r="16" spans="1:7" s="19" customFormat="1" ht="7.8" customHeight="1">
      <c r="A16" s="70"/>
      <c r="B16" s="101"/>
      <c r="C16" s="68"/>
      <c r="D16" s="71"/>
      <c r="E16" s="71"/>
      <c r="F16" s="71"/>
      <c r="G16" s="72"/>
    </row>
    <row r="17" spans="1:7">
      <c r="C17" s="20" t="s">
        <v>5</v>
      </c>
      <c r="D17" s="21"/>
      <c r="E17" s="21"/>
      <c r="F17" s="21"/>
      <c r="G17" s="21"/>
    </row>
    <row r="18" spans="1:7">
      <c r="A18" s="5" t="s">
        <v>6</v>
      </c>
      <c r="B18" s="102">
        <v>3452</v>
      </c>
      <c r="C18" s="20" t="s">
        <v>0</v>
      </c>
      <c r="E18" s="13"/>
      <c r="G18" s="13"/>
    </row>
    <row r="19" spans="1:7">
      <c r="A19" s="1"/>
      <c r="B19" s="103">
        <v>1</v>
      </c>
      <c r="C19" s="23" t="s">
        <v>7</v>
      </c>
      <c r="E19" s="13"/>
      <c r="G19" s="13"/>
    </row>
    <row r="20" spans="1:7">
      <c r="A20" s="1"/>
      <c r="B20" s="104">
        <v>1.101</v>
      </c>
      <c r="C20" s="20" t="s">
        <v>8</v>
      </c>
      <c r="E20" s="13"/>
      <c r="G20" s="13"/>
    </row>
    <row r="21" spans="1:7">
      <c r="A21" s="1"/>
      <c r="B21" s="97">
        <v>60</v>
      </c>
      <c r="C21" s="24" t="s">
        <v>9</v>
      </c>
      <c r="E21" s="13"/>
      <c r="G21" s="13"/>
    </row>
    <row r="22" spans="1:7">
      <c r="A22" s="1"/>
      <c r="B22" s="97">
        <v>38</v>
      </c>
      <c r="C22" s="24" t="s">
        <v>21</v>
      </c>
      <c r="D22" s="25"/>
      <c r="E22" s="25"/>
      <c r="F22" s="25"/>
      <c r="G22" s="26"/>
    </row>
    <row r="23" spans="1:7">
      <c r="A23" s="1"/>
      <c r="B23" s="128" t="s">
        <v>22</v>
      </c>
      <c r="C23" s="90" t="s">
        <v>12</v>
      </c>
      <c r="D23" s="129">
        <v>6480</v>
      </c>
      <c r="E23" s="129">
        <v>9797</v>
      </c>
      <c r="F23" s="129">
        <v>9797</v>
      </c>
      <c r="G23" s="26">
        <v>24394</v>
      </c>
    </row>
    <row r="24" spans="1:7">
      <c r="A24" s="1"/>
      <c r="B24" s="128" t="s">
        <v>23</v>
      </c>
      <c r="C24" s="90" t="s">
        <v>14</v>
      </c>
      <c r="D24" s="129">
        <v>93</v>
      </c>
      <c r="E24" s="129">
        <v>71</v>
      </c>
      <c r="F24" s="25">
        <v>71</v>
      </c>
      <c r="G24" s="26">
        <v>78</v>
      </c>
    </row>
    <row r="25" spans="1:7">
      <c r="A25" s="1"/>
      <c r="B25" s="128" t="s">
        <v>24</v>
      </c>
      <c r="C25" s="90" t="s">
        <v>16</v>
      </c>
      <c r="D25" s="129">
        <v>210</v>
      </c>
      <c r="E25" s="129">
        <v>158</v>
      </c>
      <c r="F25" s="25">
        <v>158</v>
      </c>
      <c r="G25" s="26">
        <v>174</v>
      </c>
    </row>
    <row r="26" spans="1:7">
      <c r="A26" s="1" t="s">
        <v>4</v>
      </c>
      <c r="B26" s="97">
        <v>38</v>
      </c>
      <c r="C26" s="24" t="s">
        <v>21</v>
      </c>
      <c r="D26" s="28">
        <f t="shared" ref="D26:F26" si="0">SUM(D23:D25)</f>
        <v>6783</v>
      </c>
      <c r="E26" s="28">
        <f t="shared" si="0"/>
        <v>10026</v>
      </c>
      <c r="F26" s="29">
        <f t="shared" si="0"/>
        <v>10026</v>
      </c>
      <c r="G26" s="38">
        <v>24646</v>
      </c>
    </row>
    <row r="27" spans="1:7">
      <c r="A27" s="1"/>
      <c r="B27" s="97"/>
      <c r="C27" s="24"/>
      <c r="D27" s="31"/>
      <c r="E27" s="33"/>
      <c r="F27" s="32"/>
      <c r="G27" s="32"/>
    </row>
    <row r="28" spans="1:7">
      <c r="A28" s="1"/>
      <c r="B28" s="97">
        <v>39</v>
      </c>
      <c r="C28" s="24" t="s">
        <v>25</v>
      </c>
      <c r="D28" s="31"/>
      <c r="E28" s="32"/>
      <c r="F28" s="32"/>
      <c r="G28" s="34"/>
    </row>
    <row r="29" spans="1:7">
      <c r="A29" s="1"/>
      <c r="B29" s="128" t="s">
        <v>26</v>
      </c>
      <c r="C29" s="90" t="s">
        <v>12</v>
      </c>
      <c r="D29" s="33">
        <v>1543</v>
      </c>
      <c r="E29" s="33">
        <v>1780</v>
      </c>
      <c r="F29" s="31">
        <v>0</v>
      </c>
      <c r="G29" s="46">
        <v>0</v>
      </c>
    </row>
    <row r="30" spans="1:7">
      <c r="A30" s="1"/>
      <c r="B30" s="128" t="s">
        <v>27</v>
      </c>
      <c r="C30" s="90" t="s">
        <v>14</v>
      </c>
      <c r="D30" s="129">
        <v>35</v>
      </c>
      <c r="E30" s="33">
        <v>26</v>
      </c>
      <c r="F30" s="33">
        <v>26</v>
      </c>
      <c r="G30" s="34">
        <v>29</v>
      </c>
    </row>
    <row r="31" spans="1:7">
      <c r="A31" s="1"/>
      <c r="B31" s="128" t="s">
        <v>28</v>
      </c>
      <c r="C31" s="90" t="s">
        <v>16</v>
      </c>
      <c r="D31" s="129">
        <v>145</v>
      </c>
      <c r="E31" s="33">
        <v>109</v>
      </c>
      <c r="F31" s="32">
        <v>109</v>
      </c>
      <c r="G31" s="34">
        <v>120</v>
      </c>
    </row>
    <row r="32" spans="1:7">
      <c r="A32" s="1" t="s">
        <v>4</v>
      </c>
      <c r="B32" s="97">
        <v>39</v>
      </c>
      <c r="C32" s="24" t="s">
        <v>25</v>
      </c>
      <c r="D32" s="28">
        <f t="shared" ref="D32:F32" si="1">SUM(D29:D31)</f>
        <v>1723</v>
      </c>
      <c r="E32" s="28">
        <f t="shared" si="1"/>
        <v>1915</v>
      </c>
      <c r="F32" s="29">
        <f t="shared" si="1"/>
        <v>135</v>
      </c>
      <c r="G32" s="38">
        <v>149</v>
      </c>
    </row>
    <row r="33" spans="1:7">
      <c r="A33" s="1"/>
      <c r="B33" s="97"/>
      <c r="C33" s="24"/>
      <c r="D33" s="32"/>
      <c r="E33" s="32"/>
      <c r="F33" s="32"/>
      <c r="G33" s="32"/>
    </row>
    <row r="34" spans="1:7">
      <c r="A34" s="1"/>
      <c r="B34" s="97">
        <v>40</v>
      </c>
      <c r="C34" s="24" t="s">
        <v>29</v>
      </c>
      <c r="D34" s="32"/>
      <c r="E34" s="32"/>
      <c r="F34" s="32"/>
      <c r="G34" s="32"/>
    </row>
    <row r="35" spans="1:7">
      <c r="A35" s="1"/>
      <c r="B35" s="128" t="s">
        <v>30</v>
      </c>
      <c r="C35" s="90" t="s">
        <v>12</v>
      </c>
      <c r="D35" s="25">
        <v>4416</v>
      </c>
      <c r="E35" s="33">
        <v>5097</v>
      </c>
      <c r="F35" s="32">
        <f>5097-4900</f>
        <v>197</v>
      </c>
      <c r="G35" s="42">
        <v>0</v>
      </c>
    </row>
    <row r="36" spans="1:7">
      <c r="A36" s="1"/>
      <c r="B36" s="128" t="s">
        <v>31</v>
      </c>
      <c r="C36" s="90" t="s">
        <v>14</v>
      </c>
      <c r="D36" s="33">
        <v>19</v>
      </c>
      <c r="E36" s="33">
        <v>15</v>
      </c>
      <c r="F36" s="32">
        <v>15</v>
      </c>
      <c r="G36" s="36">
        <v>17</v>
      </c>
    </row>
    <row r="37" spans="1:7">
      <c r="A37" s="1"/>
      <c r="B37" s="128" t="s">
        <v>32</v>
      </c>
      <c r="C37" s="90" t="s">
        <v>16</v>
      </c>
      <c r="D37" s="48">
        <v>285</v>
      </c>
      <c r="E37" s="48">
        <v>225</v>
      </c>
      <c r="F37" s="58">
        <v>225</v>
      </c>
      <c r="G37" s="43">
        <v>248</v>
      </c>
    </row>
    <row r="38" spans="1:7">
      <c r="A38" s="1" t="s">
        <v>4</v>
      </c>
      <c r="B38" s="97">
        <v>40</v>
      </c>
      <c r="C38" s="24" t="s">
        <v>29</v>
      </c>
      <c r="D38" s="58">
        <f t="shared" ref="D38:F38" si="2">SUM(D35:D37)</f>
        <v>4720</v>
      </c>
      <c r="E38" s="48">
        <f t="shared" si="2"/>
        <v>5337</v>
      </c>
      <c r="F38" s="58">
        <f t="shared" si="2"/>
        <v>437</v>
      </c>
      <c r="G38" s="48">
        <v>265</v>
      </c>
    </row>
    <row r="39" spans="1:7">
      <c r="A39" s="1"/>
      <c r="B39" s="97"/>
      <c r="C39" s="24"/>
      <c r="D39" s="32"/>
      <c r="E39" s="33"/>
      <c r="F39" s="32"/>
      <c r="G39" s="33"/>
    </row>
    <row r="40" spans="1:7">
      <c r="A40" s="1"/>
      <c r="B40" s="97">
        <v>44</v>
      </c>
      <c r="C40" s="24" t="s">
        <v>10</v>
      </c>
      <c r="D40" s="37"/>
      <c r="E40" s="37"/>
      <c r="F40" s="37"/>
      <c r="G40" s="37"/>
    </row>
    <row r="41" spans="1:7">
      <c r="A41" s="1"/>
      <c r="B41" s="128" t="s">
        <v>11</v>
      </c>
      <c r="C41" s="90" t="s">
        <v>12</v>
      </c>
      <c r="D41" s="32">
        <v>23424</v>
      </c>
      <c r="E41" s="33">
        <v>133427</v>
      </c>
      <c r="F41" s="32">
        <v>133427</v>
      </c>
      <c r="G41" s="34">
        <v>181487</v>
      </c>
    </row>
    <row r="42" spans="1:7">
      <c r="A42" s="1"/>
      <c r="B42" s="128" t="s">
        <v>131</v>
      </c>
      <c r="C42" s="90" t="s">
        <v>132</v>
      </c>
      <c r="D42" s="31">
        <v>0</v>
      </c>
      <c r="E42" s="33">
        <v>24759</v>
      </c>
      <c r="F42" s="33">
        <f>E42+50</f>
        <v>24809</v>
      </c>
      <c r="G42" s="34">
        <v>25278</v>
      </c>
    </row>
    <row r="43" spans="1:7">
      <c r="A43" s="1"/>
      <c r="B43" s="128" t="s">
        <v>13</v>
      </c>
      <c r="C43" s="90" t="s">
        <v>14</v>
      </c>
      <c r="D43" s="33">
        <v>222</v>
      </c>
      <c r="E43" s="33">
        <v>173</v>
      </c>
      <c r="F43" s="32">
        <v>173</v>
      </c>
      <c r="G43" s="34">
        <v>190</v>
      </c>
    </row>
    <row r="44" spans="1:7">
      <c r="A44" s="1"/>
      <c r="B44" s="128" t="s">
        <v>15</v>
      </c>
      <c r="C44" s="90" t="s">
        <v>16</v>
      </c>
      <c r="D44" s="96">
        <v>3765</v>
      </c>
      <c r="E44" s="129">
        <v>4429</v>
      </c>
      <c r="F44" s="25">
        <v>4429</v>
      </c>
      <c r="G44" s="35">
        <v>3112</v>
      </c>
    </row>
    <row r="45" spans="1:7">
      <c r="A45" s="1"/>
      <c r="B45" s="128" t="s">
        <v>17</v>
      </c>
      <c r="C45" s="90" t="s">
        <v>18</v>
      </c>
      <c r="D45" s="129">
        <v>30000</v>
      </c>
      <c r="E45" s="27">
        <v>0</v>
      </c>
      <c r="F45" s="129">
        <v>15000</v>
      </c>
      <c r="G45" s="42">
        <v>0</v>
      </c>
    </row>
    <row r="46" spans="1:7" ht="25.2" customHeight="1">
      <c r="A46" s="1"/>
      <c r="B46" s="130" t="s">
        <v>111</v>
      </c>
      <c r="C46" s="117" t="s">
        <v>136</v>
      </c>
      <c r="D46" s="27">
        <v>0</v>
      </c>
      <c r="E46" s="129">
        <v>22141</v>
      </c>
      <c r="F46" s="129">
        <f>22141-19641</f>
        <v>2500</v>
      </c>
      <c r="G46" s="42">
        <v>0</v>
      </c>
    </row>
    <row r="47" spans="1:7">
      <c r="A47" s="1"/>
      <c r="B47" s="128" t="s">
        <v>19</v>
      </c>
      <c r="C47" s="90" t="s">
        <v>20</v>
      </c>
      <c r="D47" s="129">
        <v>9372</v>
      </c>
      <c r="E47" s="27">
        <v>0</v>
      </c>
      <c r="F47" s="27">
        <v>0</v>
      </c>
      <c r="G47" s="42">
        <v>0</v>
      </c>
    </row>
    <row r="48" spans="1:7">
      <c r="A48" s="1" t="s">
        <v>4</v>
      </c>
      <c r="B48" s="97">
        <v>44</v>
      </c>
      <c r="C48" s="24" t="s">
        <v>10</v>
      </c>
      <c r="D48" s="29">
        <f t="shared" ref="D48:F48" si="3">SUM(D41:D47)</f>
        <v>66783</v>
      </c>
      <c r="E48" s="28">
        <f t="shared" si="3"/>
        <v>184929</v>
      </c>
      <c r="F48" s="29">
        <f t="shared" si="3"/>
        <v>180338</v>
      </c>
      <c r="G48" s="29">
        <v>210067</v>
      </c>
    </row>
    <row r="49" spans="1:7">
      <c r="A49" s="1" t="s">
        <v>4</v>
      </c>
      <c r="B49" s="97">
        <v>60</v>
      </c>
      <c r="C49" s="24" t="s">
        <v>9</v>
      </c>
      <c r="D49" s="38">
        <f t="shared" ref="D49:F49" si="4">D38+D32+D26+D48</f>
        <v>80009</v>
      </c>
      <c r="E49" s="38">
        <f t="shared" si="4"/>
        <v>202207</v>
      </c>
      <c r="F49" s="38">
        <f t="shared" si="4"/>
        <v>190936</v>
      </c>
      <c r="G49" s="38">
        <v>235127</v>
      </c>
    </row>
    <row r="50" spans="1:7">
      <c r="A50" s="1" t="s">
        <v>4</v>
      </c>
      <c r="B50" s="104">
        <v>1.101</v>
      </c>
      <c r="C50" s="40" t="s">
        <v>8</v>
      </c>
      <c r="D50" s="38">
        <f t="shared" ref="D50:F50" si="5">D49</f>
        <v>80009</v>
      </c>
      <c r="E50" s="41">
        <f t="shared" si="5"/>
        <v>202207</v>
      </c>
      <c r="F50" s="38">
        <f t="shared" si="5"/>
        <v>190936</v>
      </c>
      <c r="G50" s="38">
        <v>235127</v>
      </c>
    </row>
    <row r="51" spans="1:7">
      <c r="A51" s="1"/>
      <c r="B51" s="105"/>
      <c r="C51" s="40"/>
      <c r="D51" s="34"/>
      <c r="E51" s="34"/>
      <c r="F51" s="34"/>
      <c r="G51" s="34"/>
    </row>
    <row r="52" spans="1:7" ht="15" customHeight="1">
      <c r="A52" s="1"/>
      <c r="B52" s="104">
        <v>1.1020000000000001</v>
      </c>
      <c r="C52" s="40" t="s">
        <v>33</v>
      </c>
      <c r="D52" s="25"/>
      <c r="E52" s="25"/>
      <c r="F52" s="25"/>
      <c r="G52" s="25"/>
    </row>
    <row r="53" spans="1:7" ht="15" customHeight="1">
      <c r="A53" s="1"/>
      <c r="B53" s="97">
        <v>60</v>
      </c>
      <c r="C53" s="24" t="s">
        <v>9</v>
      </c>
      <c r="D53" s="25"/>
      <c r="E53" s="25"/>
      <c r="F53" s="25"/>
      <c r="G53" s="25"/>
    </row>
    <row r="54" spans="1:7" ht="15" customHeight="1">
      <c r="A54" s="1"/>
      <c r="B54" s="97">
        <v>44</v>
      </c>
      <c r="C54" s="24" t="s">
        <v>10</v>
      </c>
      <c r="D54" s="25"/>
      <c r="E54" s="25"/>
      <c r="F54" s="25"/>
      <c r="G54" s="25"/>
    </row>
    <row r="55" spans="1:7" ht="15" customHeight="1">
      <c r="A55" s="1"/>
      <c r="B55" s="128" t="s">
        <v>11</v>
      </c>
      <c r="C55" s="24" t="s">
        <v>12</v>
      </c>
      <c r="D55" s="32">
        <v>48102</v>
      </c>
      <c r="E55" s="33">
        <v>55354</v>
      </c>
      <c r="F55" s="32">
        <f>55354-32280</f>
        <v>23074</v>
      </c>
      <c r="G55" s="46">
        <v>0</v>
      </c>
    </row>
    <row r="56" spans="1:7" ht="15" customHeight="1">
      <c r="A56" s="79"/>
      <c r="B56" s="131" t="s">
        <v>13</v>
      </c>
      <c r="C56" s="80" t="s">
        <v>14</v>
      </c>
      <c r="D56" s="48">
        <v>48</v>
      </c>
      <c r="E56" s="48">
        <v>38</v>
      </c>
      <c r="F56" s="58">
        <v>38</v>
      </c>
      <c r="G56" s="44">
        <v>42</v>
      </c>
    </row>
    <row r="57" spans="1:7" ht="15" customHeight="1">
      <c r="A57" s="1"/>
      <c r="B57" s="128" t="s">
        <v>15</v>
      </c>
      <c r="C57" s="24" t="s">
        <v>16</v>
      </c>
      <c r="D57" s="129">
        <v>299</v>
      </c>
      <c r="E57" s="129">
        <v>225</v>
      </c>
      <c r="F57" s="25">
        <f>E57+460</f>
        <v>685</v>
      </c>
      <c r="G57" s="35">
        <v>956</v>
      </c>
    </row>
    <row r="58" spans="1:7" ht="15" customHeight="1">
      <c r="A58" s="1" t="s">
        <v>4</v>
      </c>
      <c r="B58" s="97">
        <v>44</v>
      </c>
      <c r="C58" s="24" t="s">
        <v>10</v>
      </c>
      <c r="D58" s="38">
        <f t="shared" ref="D58:F58" si="6">SUM(D55:D57)</f>
        <v>48449</v>
      </c>
      <c r="E58" s="41">
        <f t="shared" si="6"/>
        <v>55617</v>
      </c>
      <c r="F58" s="38">
        <f t="shared" si="6"/>
        <v>23797</v>
      </c>
      <c r="G58" s="41">
        <v>998</v>
      </c>
    </row>
    <row r="59" spans="1:7">
      <c r="A59" s="1"/>
      <c r="B59" s="97"/>
      <c r="C59" s="24"/>
      <c r="D59" s="34"/>
      <c r="E59" s="34"/>
      <c r="F59" s="34"/>
      <c r="G59" s="34"/>
    </row>
    <row r="60" spans="1:7">
      <c r="A60" s="1"/>
      <c r="B60" s="97">
        <v>46</v>
      </c>
      <c r="C60" s="24" t="s">
        <v>65</v>
      </c>
      <c r="D60" s="25"/>
      <c r="E60" s="25"/>
      <c r="F60" s="25"/>
      <c r="G60" s="25"/>
    </row>
    <row r="61" spans="1:7">
      <c r="A61" s="1"/>
      <c r="B61" s="132" t="s">
        <v>34</v>
      </c>
      <c r="C61" s="24" t="s">
        <v>12</v>
      </c>
      <c r="D61" s="35">
        <v>4474</v>
      </c>
      <c r="E61" s="35">
        <v>4574</v>
      </c>
      <c r="F61" s="35">
        <v>4574</v>
      </c>
      <c r="G61" s="26">
        <v>7545</v>
      </c>
    </row>
    <row r="62" spans="1:7" s="125" customFormat="1">
      <c r="A62" s="1"/>
      <c r="B62" s="132">
        <v>60.4602</v>
      </c>
      <c r="C62" s="24" t="s">
        <v>132</v>
      </c>
      <c r="D62" s="42">
        <v>0</v>
      </c>
      <c r="E62" s="42">
        <v>0</v>
      </c>
      <c r="F62" s="42">
        <v>0</v>
      </c>
      <c r="G62" s="26">
        <v>518</v>
      </c>
    </row>
    <row r="63" spans="1:7">
      <c r="A63" s="1"/>
      <c r="B63" s="128" t="s">
        <v>35</v>
      </c>
      <c r="C63" s="24" t="s">
        <v>14</v>
      </c>
      <c r="D63" s="35">
        <v>31</v>
      </c>
      <c r="E63" s="35">
        <v>23</v>
      </c>
      <c r="F63" s="26">
        <v>23</v>
      </c>
      <c r="G63" s="26">
        <v>25</v>
      </c>
    </row>
    <row r="64" spans="1:7">
      <c r="A64" s="1"/>
      <c r="B64" s="128" t="s">
        <v>36</v>
      </c>
      <c r="C64" s="24" t="s">
        <v>16</v>
      </c>
      <c r="D64" s="43">
        <v>610</v>
      </c>
      <c r="E64" s="45">
        <v>0</v>
      </c>
      <c r="F64" s="44">
        <v>600</v>
      </c>
      <c r="G64" s="26">
        <v>630</v>
      </c>
    </row>
    <row r="65" spans="1:7">
      <c r="A65" s="1" t="s">
        <v>4</v>
      </c>
      <c r="B65" s="97">
        <v>46</v>
      </c>
      <c r="C65" s="24" t="s">
        <v>65</v>
      </c>
      <c r="D65" s="44">
        <f t="shared" ref="D65:F65" si="7">SUM(D61:D64)</f>
        <v>5115</v>
      </c>
      <c r="E65" s="43">
        <f t="shared" si="7"/>
        <v>4597</v>
      </c>
      <c r="F65" s="44">
        <f t="shared" si="7"/>
        <v>5197</v>
      </c>
      <c r="G65" s="38">
        <v>8718</v>
      </c>
    </row>
    <row r="66" spans="1:7">
      <c r="A66" s="1"/>
      <c r="B66" s="97"/>
      <c r="C66" s="24"/>
      <c r="D66" s="34"/>
      <c r="E66" s="36"/>
      <c r="F66" s="34"/>
      <c r="G66" s="34"/>
    </row>
    <row r="67" spans="1:7">
      <c r="A67" s="1"/>
      <c r="B67" s="97">
        <v>48</v>
      </c>
      <c r="C67" s="24" t="s">
        <v>80</v>
      </c>
      <c r="D67" s="34"/>
      <c r="E67" s="36"/>
      <c r="F67" s="34"/>
      <c r="G67" s="34"/>
    </row>
    <row r="68" spans="1:7">
      <c r="A68" s="1"/>
      <c r="B68" s="109" t="s">
        <v>84</v>
      </c>
      <c r="C68" s="24" t="s">
        <v>12</v>
      </c>
      <c r="D68" s="36">
        <v>5483</v>
      </c>
      <c r="E68" s="36">
        <v>6399</v>
      </c>
      <c r="F68" s="46">
        <v>0</v>
      </c>
      <c r="G68" s="46">
        <v>0</v>
      </c>
    </row>
    <row r="69" spans="1:7">
      <c r="A69" s="1"/>
      <c r="B69" s="128" t="s">
        <v>81</v>
      </c>
      <c r="C69" s="24" t="s">
        <v>14</v>
      </c>
      <c r="D69" s="36">
        <v>31</v>
      </c>
      <c r="E69" s="36">
        <v>23</v>
      </c>
      <c r="F69" s="36">
        <v>23</v>
      </c>
      <c r="G69" s="34">
        <v>25</v>
      </c>
    </row>
    <row r="70" spans="1:7">
      <c r="A70" s="1"/>
      <c r="B70" s="128" t="s">
        <v>82</v>
      </c>
      <c r="C70" s="24" t="s">
        <v>16</v>
      </c>
      <c r="D70" s="36">
        <v>500</v>
      </c>
      <c r="E70" s="36">
        <v>376</v>
      </c>
      <c r="F70" s="36">
        <v>376</v>
      </c>
      <c r="G70" s="34">
        <v>414</v>
      </c>
    </row>
    <row r="71" spans="1:7">
      <c r="A71" s="1" t="s">
        <v>4</v>
      </c>
      <c r="B71" s="97">
        <v>48</v>
      </c>
      <c r="C71" s="24" t="s">
        <v>80</v>
      </c>
      <c r="D71" s="41">
        <f t="shared" ref="D71:F71" si="8">SUM(D68:D70)</f>
        <v>6014</v>
      </c>
      <c r="E71" s="41">
        <f t="shared" si="8"/>
        <v>6798</v>
      </c>
      <c r="F71" s="41">
        <f t="shared" si="8"/>
        <v>399</v>
      </c>
      <c r="G71" s="41">
        <v>439</v>
      </c>
    </row>
    <row r="72" spans="1:7">
      <c r="A72" s="1" t="s">
        <v>4</v>
      </c>
      <c r="B72" s="97">
        <v>60</v>
      </c>
      <c r="C72" s="24" t="s">
        <v>9</v>
      </c>
      <c r="D72" s="44">
        <f t="shared" ref="D72:F72" si="9">D65+D58+D71</f>
        <v>59578</v>
      </c>
      <c r="E72" s="44">
        <f t="shared" si="9"/>
        <v>67012</v>
      </c>
      <c r="F72" s="44">
        <f t="shared" si="9"/>
        <v>29393</v>
      </c>
      <c r="G72" s="44">
        <v>10155</v>
      </c>
    </row>
    <row r="73" spans="1:7">
      <c r="A73" s="1"/>
      <c r="B73" s="97"/>
      <c r="C73" s="24"/>
      <c r="D73" s="34"/>
      <c r="E73" s="34"/>
      <c r="F73" s="34"/>
      <c r="G73" s="34"/>
    </row>
    <row r="74" spans="1:7">
      <c r="A74" s="1"/>
      <c r="B74" s="97">
        <v>61</v>
      </c>
      <c r="C74" s="24" t="s">
        <v>74</v>
      </c>
      <c r="D74" s="34"/>
      <c r="E74" s="34"/>
      <c r="F74" s="34"/>
      <c r="G74" s="34"/>
    </row>
    <row r="75" spans="1:7">
      <c r="A75" s="1"/>
      <c r="B75" s="128" t="s">
        <v>37</v>
      </c>
      <c r="C75" s="1" t="s">
        <v>38</v>
      </c>
      <c r="D75" s="43">
        <v>13500</v>
      </c>
      <c r="E75" s="43">
        <v>14850</v>
      </c>
      <c r="F75" s="43">
        <v>14850</v>
      </c>
      <c r="G75" s="43">
        <v>16000</v>
      </c>
    </row>
    <row r="76" spans="1:7">
      <c r="A76" s="1" t="s">
        <v>4</v>
      </c>
      <c r="B76" s="97">
        <v>61</v>
      </c>
      <c r="C76" s="24" t="s">
        <v>74</v>
      </c>
      <c r="D76" s="43">
        <f t="shared" ref="D76:F76" si="10">D75</f>
        <v>13500</v>
      </c>
      <c r="E76" s="43">
        <f t="shared" si="10"/>
        <v>14850</v>
      </c>
      <c r="F76" s="43">
        <f t="shared" si="10"/>
        <v>14850</v>
      </c>
      <c r="G76" s="43">
        <v>16000</v>
      </c>
    </row>
    <row r="77" spans="1:7">
      <c r="A77" s="1"/>
      <c r="B77" s="97"/>
      <c r="C77" s="24"/>
      <c r="D77" s="36"/>
      <c r="E77" s="36"/>
      <c r="F77" s="36"/>
      <c r="G77" s="36"/>
    </row>
    <row r="78" spans="1:7" ht="26.4">
      <c r="A78" s="1"/>
      <c r="B78" s="97">
        <v>62</v>
      </c>
      <c r="C78" s="24" t="s">
        <v>76</v>
      </c>
      <c r="D78" s="34"/>
      <c r="E78" s="34"/>
      <c r="F78" s="34"/>
      <c r="G78" s="34"/>
    </row>
    <row r="79" spans="1:7">
      <c r="A79" s="1"/>
      <c r="B79" s="109" t="s">
        <v>73</v>
      </c>
      <c r="C79" s="1" t="s">
        <v>38</v>
      </c>
      <c r="D79" s="43">
        <v>5000</v>
      </c>
      <c r="E79" s="43">
        <v>5500</v>
      </c>
      <c r="F79" s="43">
        <v>5500</v>
      </c>
      <c r="G79" s="43">
        <v>6000</v>
      </c>
    </row>
    <row r="80" spans="1:7" ht="26.4">
      <c r="A80" s="1" t="s">
        <v>4</v>
      </c>
      <c r="B80" s="97">
        <v>62</v>
      </c>
      <c r="C80" s="24" t="s">
        <v>76</v>
      </c>
      <c r="D80" s="43">
        <f t="shared" ref="D80:F80" si="11">D79</f>
        <v>5000</v>
      </c>
      <c r="E80" s="43">
        <f t="shared" si="11"/>
        <v>5500</v>
      </c>
      <c r="F80" s="43">
        <f t="shared" si="11"/>
        <v>5500</v>
      </c>
      <c r="G80" s="43">
        <v>6000</v>
      </c>
    </row>
    <row r="81" spans="1:7">
      <c r="A81" s="1" t="s">
        <v>4</v>
      </c>
      <c r="B81" s="104">
        <v>1.1020000000000001</v>
      </c>
      <c r="C81" s="40" t="s">
        <v>33</v>
      </c>
      <c r="D81" s="41">
        <f>D76+D72+D80</f>
        <v>78078</v>
      </c>
      <c r="E81" s="41">
        <f t="shared" ref="E81:F81" si="12">E76+E72+E80</f>
        <v>87362</v>
      </c>
      <c r="F81" s="41">
        <f t="shared" si="12"/>
        <v>49743</v>
      </c>
      <c r="G81" s="41">
        <v>32155</v>
      </c>
    </row>
    <row r="82" spans="1:7">
      <c r="A82" s="1"/>
      <c r="B82" s="104"/>
      <c r="C82" s="40"/>
      <c r="D82" s="36"/>
      <c r="E82" s="36"/>
      <c r="F82" s="36"/>
      <c r="G82" s="36"/>
    </row>
    <row r="83" spans="1:7">
      <c r="A83" s="1"/>
      <c r="B83" s="104">
        <v>1.103</v>
      </c>
      <c r="C83" s="40" t="s">
        <v>39</v>
      </c>
      <c r="D83" s="25"/>
      <c r="E83" s="25"/>
      <c r="F83" s="25"/>
      <c r="G83" s="25"/>
    </row>
    <row r="84" spans="1:7" ht="26.4">
      <c r="A84" s="1"/>
      <c r="B84" s="1">
        <v>62</v>
      </c>
      <c r="C84" s="24" t="s">
        <v>157</v>
      </c>
      <c r="D84" s="25"/>
      <c r="E84" s="25"/>
      <c r="F84" s="25"/>
      <c r="G84" s="25"/>
    </row>
    <row r="85" spans="1:7">
      <c r="A85" s="1"/>
      <c r="B85" s="97">
        <v>60</v>
      </c>
      <c r="C85" s="24" t="s">
        <v>40</v>
      </c>
      <c r="D85" s="25"/>
      <c r="E85" s="25"/>
      <c r="F85" s="25"/>
      <c r="G85" s="25"/>
    </row>
    <row r="86" spans="1:7">
      <c r="A86" s="1"/>
      <c r="B86" s="106" t="s">
        <v>66</v>
      </c>
      <c r="C86" s="1" t="s">
        <v>20</v>
      </c>
      <c r="D86" s="36">
        <v>40000</v>
      </c>
      <c r="E86" s="36">
        <v>17500</v>
      </c>
      <c r="F86" s="34">
        <v>17500</v>
      </c>
      <c r="G86" s="36">
        <v>15000</v>
      </c>
    </row>
    <row r="87" spans="1:7">
      <c r="A87" s="1"/>
      <c r="B87" s="106">
        <v>62.6051</v>
      </c>
      <c r="C87" s="1" t="s">
        <v>89</v>
      </c>
      <c r="D87" s="35">
        <v>995</v>
      </c>
      <c r="E87" s="42">
        <v>0</v>
      </c>
      <c r="F87" s="42">
        <v>0</v>
      </c>
      <c r="G87" s="46">
        <v>0</v>
      </c>
    </row>
    <row r="88" spans="1:7">
      <c r="A88" s="1" t="s">
        <v>4</v>
      </c>
      <c r="B88" s="97">
        <v>60</v>
      </c>
      <c r="C88" s="24" t="s">
        <v>40</v>
      </c>
      <c r="D88" s="41">
        <f t="shared" ref="D88:F88" si="13">D86+D87</f>
        <v>40995</v>
      </c>
      <c r="E88" s="41">
        <f t="shared" si="13"/>
        <v>17500</v>
      </c>
      <c r="F88" s="38">
        <f t="shared" si="13"/>
        <v>17500</v>
      </c>
      <c r="G88" s="41">
        <v>15000</v>
      </c>
    </row>
    <row r="89" spans="1:7" ht="26.4">
      <c r="A89" s="1" t="s">
        <v>4</v>
      </c>
      <c r="B89" s="1">
        <v>62</v>
      </c>
      <c r="C89" s="24" t="s">
        <v>157</v>
      </c>
      <c r="D89" s="43">
        <f t="shared" ref="D89:F90" si="14">D88</f>
        <v>40995</v>
      </c>
      <c r="E89" s="43">
        <f t="shared" si="14"/>
        <v>17500</v>
      </c>
      <c r="F89" s="44">
        <f t="shared" si="14"/>
        <v>17500</v>
      </c>
      <c r="G89" s="43">
        <v>15000</v>
      </c>
    </row>
    <row r="90" spans="1:7">
      <c r="A90" s="1" t="s">
        <v>4</v>
      </c>
      <c r="B90" s="104">
        <v>1.103</v>
      </c>
      <c r="C90" s="40" t="s">
        <v>39</v>
      </c>
      <c r="D90" s="41">
        <f t="shared" si="14"/>
        <v>40995</v>
      </c>
      <c r="E90" s="41">
        <f t="shared" si="14"/>
        <v>17500</v>
      </c>
      <c r="F90" s="38">
        <f t="shared" si="14"/>
        <v>17500</v>
      </c>
      <c r="G90" s="41">
        <v>15000</v>
      </c>
    </row>
    <row r="91" spans="1:7">
      <c r="A91" s="1" t="s">
        <v>4</v>
      </c>
      <c r="B91" s="103">
        <v>1</v>
      </c>
      <c r="C91" s="24" t="s">
        <v>7</v>
      </c>
      <c r="D91" s="38">
        <f t="shared" ref="D91:F91" si="15">D90+D81+D50</f>
        <v>199082</v>
      </c>
      <c r="E91" s="41">
        <f t="shared" si="15"/>
        <v>307069</v>
      </c>
      <c r="F91" s="38">
        <f t="shared" si="15"/>
        <v>258179</v>
      </c>
      <c r="G91" s="38">
        <v>282282</v>
      </c>
    </row>
    <row r="92" spans="1:7">
      <c r="A92" s="1"/>
      <c r="B92" s="103"/>
      <c r="C92" s="24"/>
      <c r="D92" s="34"/>
      <c r="E92" s="47"/>
      <c r="F92" s="47"/>
      <c r="G92" s="47"/>
    </row>
    <row r="93" spans="1:7">
      <c r="A93" s="1"/>
      <c r="B93" s="97">
        <v>80</v>
      </c>
      <c r="C93" s="24" t="s">
        <v>41</v>
      </c>
      <c r="D93" s="25"/>
      <c r="E93" s="32"/>
      <c r="F93" s="32"/>
      <c r="G93" s="32"/>
    </row>
    <row r="94" spans="1:7">
      <c r="A94" s="1"/>
      <c r="B94" s="104">
        <v>80.001000000000005</v>
      </c>
      <c r="C94" s="40" t="s">
        <v>42</v>
      </c>
      <c r="D94" s="25"/>
      <c r="E94" s="25"/>
      <c r="F94" s="25"/>
      <c r="G94" s="25"/>
    </row>
    <row r="95" spans="1:7">
      <c r="A95" s="1"/>
      <c r="B95" s="107">
        <v>0.44</v>
      </c>
      <c r="C95" s="24" t="s">
        <v>10</v>
      </c>
      <c r="D95" s="25"/>
      <c r="E95" s="25"/>
      <c r="F95" s="25"/>
      <c r="G95" s="25"/>
    </row>
    <row r="96" spans="1:7">
      <c r="A96" s="1"/>
      <c r="B96" s="128" t="s">
        <v>43</v>
      </c>
      <c r="C96" s="24" t="s">
        <v>12</v>
      </c>
      <c r="D96" s="25">
        <v>54462</v>
      </c>
      <c r="E96" s="129">
        <v>63608</v>
      </c>
      <c r="F96" s="25">
        <v>63608</v>
      </c>
      <c r="G96" s="42">
        <v>0</v>
      </c>
    </row>
    <row r="97" spans="1:7">
      <c r="A97" s="1"/>
      <c r="B97" s="128" t="s">
        <v>44</v>
      </c>
      <c r="C97" s="24" t="s">
        <v>14</v>
      </c>
      <c r="D97" s="129">
        <v>160</v>
      </c>
      <c r="E97" s="129">
        <v>120</v>
      </c>
      <c r="F97" s="25">
        <v>120</v>
      </c>
      <c r="G97" s="26">
        <v>132</v>
      </c>
    </row>
    <row r="98" spans="1:7">
      <c r="A98" s="1"/>
      <c r="B98" s="128" t="s">
        <v>45</v>
      </c>
      <c r="C98" s="24" t="s">
        <v>16</v>
      </c>
      <c r="D98" s="129">
        <v>3057</v>
      </c>
      <c r="E98" s="129">
        <v>2293</v>
      </c>
      <c r="F98" s="129">
        <v>2293</v>
      </c>
      <c r="G98" s="44">
        <v>2522</v>
      </c>
    </row>
    <row r="99" spans="1:7">
      <c r="A99" s="1" t="s">
        <v>4</v>
      </c>
      <c r="B99" s="107">
        <v>0.44</v>
      </c>
      <c r="C99" s="24" t="s">
        <v>10</v>
      </c>
      <c r="D99" s="29">
        <f t="shared" ref="D99:F99" si="16">SUM(D96:D98)</f>
        <v>57679</v>
      </c>
      <c r="E99" s="29">
        <f t="shared" si="16"/>
        <v>66021</v>
      </c>
      <c r="F99" s="29">
        <f t="shared" si="16"/>
        <v>66021</v>
      </c>
      <c r="G99" s="44">
        <v>2654</v>
      </c>
    </row>
    <row r="100" spans="1:7">
      <c r="A100" s="1" t="s">
        <v>4</v>
      </c>
      <c r="B100" s="104">
        <v>80.001000000000005</v>
      </c>
      <c r="C100" s="40" t="s">
        <v>42</v>
      </c>
      <c r="D100" s="38">
        <f t="shared" ref="D100:F100" si="17">D99</f>
        <v>57679</v>
      </c>
      <c r="E100" s="41">
        <f t="shared" si="17"/>
        <v>66021</v>
      </c>
      <c r="F100" s="38">
        <f t="shared" si="17"/>
        <v>66021</v>
      </c>
      <c r="G100" s="44">
        <v>2654</v>
      </c>
    </row>
    <row r="101" spans="1:7">
      <c r="A101" s="1"/>
      <c r="B101" s="108"/>
      <c r="C101" s="40"/>
      <c r="D101" s="34"/>
      <c r="E101" s="34"/>
      <c r="F101" s="34"/>
      <c r="G101" s="34"/>
    </row>
    <row r="102" spans="1:7">
      <c r="A102" s="1"/>
      <c r="B102" s="104">
        <v>80.103999999999999</v>
      </c>
      <c r="C102" s="40" t="s">
        <v>46</v>
      </c>
      <c r="D102" s="32"/>
      <c r="E102" s="32"/>
      <c r="F102" s="32"/>
      <c r="G102" s="32"/>
    </row>
    <row r="103" spans="1:7">
      <c r="A103" s="1"/>
      <c r="B103" s="109">
        <v>63</v>
      </c>
      <c r="C103" s="24" t="s">
        <v>47</v>
      </c>
      <c r="D103" s="32"/>
      <c r="E103" s="32"/>
      <c r="F103" s="32"/>
      <c r="G103" s="32"/>
    </row>
    <row r="104" spans="1:7">
      <c r="A104" s="1"/>
      <c r="B104" s="109" t="s">
        <v>119</v>
      </c>
      <c r="C104" s="24" t="s">
        <v>102</v>
      </c>
      <c r="D104" s="31">
        <v>0</v>
      </c>
      <c r="E104" s="31">
        <v>0</v>
      </c>
      <c r="F104" s="31">
        <v>0</v>
      </c>
      <c r="G104" s="33">
        <v>2000</v>
      </c>
    </row>
    <row r="105" spans="1:7">
      <c r="A105" s="1"/>
      <c r="B105" s="109" t="s">
        <v>120</v>
      </c>
      <c r="C105" s="24" t="s">
        <v>103</v>
      </c>
      <c r="D105" s="33">
        <v>985</v>
      </c>
      <c r="E105" s="31">
        <v>0</v>
      </c>
      <c r="F105" s="31">
        <v>0</v>
      </c>
      <c r="G105" s="31">
        <v>0</v>
      </c>
    </row>
    <row r="106" spans="1:7">
      <c r="A106" s="79"/>
      <c r="B106" s="133" t="s">
        <v>121</v>
      </c>
      <c r="C106" s="80" t="s">
        <v>104</v>
      </c>
      <c r="D106" s="48">
        <v>42</v>
      </c>
      <c r="E106" s="49">
        <v>0</v>
      </c>
      <c r="F106" s="49">
        <v>0</v>
      </c>
      <c r="G106" s="49">
        <v>0</v>
      </c>
    </row>
    <row r="107" spans="1:7">
      <c r="A107" s="1"/>
      <c r="B107" s="109" t="s">
        <v>122</v>
      </c>
      <c r="C107" s="24" t="s">
        <v>105</v>
      </c>
      <c r="D107" s="33">
        <v>300</v>
      </c>
      <c r="E107" s="31">
        <v>0</v>
      </c>
      <c r="F107" s="31">
        <v>0</v>
      </c>
      <c r="G107" s="31">
        <v>0</v>
      </c>
    </row>
    <row r="108" spans="1:7">
      <c r="A108" s="1"/>
      <c r="B108" s="109" t="s">
        <v>123</v>
      </c>
      <c r="C108" s="24" t="s">
        <v>124</v>
      </c>
      <c r="D108" s="31">
        <v>0</v>
      </c>
      <c r="E108" s="31">
        <v>0</v>
      </c>
      <c r="F108" s="31">
        <v>0</v>
      </c>
      <c r="G108" s="33">
        <v>5000</v>
      </c>
    </row>
    <row r="109" spans="1:7">
      <c r="A109" s="1"/>
      <c r="B109" s="109" t="s">
        <v>67</v>
      </c>
      <c r="C109" s="24" t="s">
        <v>60</v>
      </c>
      <c r="D109" s="33">
        <v>2489</v>
      </c>
      <c r="E109" s="31">
        <v>0</v>
      </c>
      <c r="F109" s="31">
        <v>0</v>
      </c>
      <c r="G109" s="31">
        <v>0</v>
      </c>
    </row>
    <row r="110" spans="1:7">
      <c r="A110" s="1"/>
      <c r="B110" s="109" t="s">
        <v>68</v>
      </c>
      <c r="C110" s="24" t="s">
        <v>61</v>
      </c>
      <c r="D110" s="33">
        <v>3993</v>
      </c>
      <c r="E110" s="31">
        <v>0</v>
      </c>
      <c r="F110" s="33">
        <v>5000</v>
      </c>
      <c r="G110" s="33">
        <v>5000</v>
      </c>
    </row>
    <row r="111" spans="1:7">
      <c r="A111" s="1"/>
      <c r="B111" s="109" t="s">
        <v>69</v>
      </c>
      <c r="C111" s="24" t="s">
        <v>70</v>
      </c>
      <c r="D111" s="33">
        <v>4876</v>
      </c>
      <c r="E111" s="31">
        <v>0</v>
      </c>
      <c r="F111" s="33">
        <v>2000</v>
      </c>
      <c r="G111" s="33">
        <v>10000</v>
      </c>
    </row>
    <row r="112" spans="1:7">
      <c r="A112" s="1"/>
      <c r="B112" s="109" t="s">
        <v>144</v>
      </c>
      <c r="C112" s="24" t="s">
        <v>145</v>
      </c>
      <c r="D112" s="31">
        <v>0</v>
      </c>
      <c r="E112" s="31">
        <v>0</v>
      </c>
      <c r="F112" s="31">
        <v>0</v>
      </c>
      <c r="G112" s="33">
        <v>2000</v>
      </c>
    </row>
    <row r="113" spans="1:7">
      <c r="A113" s="1"/>
      <c r="B113" s="109" t="s">
        <v>146</v>
      </c>
      <c r="C113" s="24" t="s">
        <v>147</v>
      </c>
      <c r="D113" s="49">
        <v>0</v>
      </c>
      <c r="E113" s="49">
        <v>0</v>
      </c>
      <c r="F113" s="49">
        <v>0</v>
      </c>
      <c r="G113" s="48">
        <v>2000</v>
      </c>
    </row>
    <row r="114" spans="1:7">
      <c r="A114" s="1" t="s">
        <v>4</v>
      </c>
      <c r="B114" s="109">
        <v>63</v>
      </c>
      <c r="C114" s="24" t="s">
        <v>47</v>
      </c>
      <c r="D114" s="48">
        <f t="shared" ref="D114:F114" si="18">SUM(D104:D113)</f>
        <v>12685</v>
      </c>
      <c r="E114" s="49">
        <f t="shared" si="18"/>
        <v>0</v>
      </c>
      <c r="F114" s="48">
        <f t="shared" si="18"/>
        <v>7000</v>
      </c>
      <c r="G114" s="48">
        <v>26000</v>
      </c>
    </row>
    <row r="115" spans="1:7">
      <c r="A115" s="1" t="s">
        <v>4</v>
      </c>
      <c r="B115" s="104">
        <v>80.103999999999999</v>
      </c>
      <c r="C115" s="40" t="s">
        <v>46</v>
      </c>
      <c r="D115" s="44">
        <f t="shared" ref="D115:F115" si="19">D114</f>
        <v>12685</v>
      </c>
      <c r="E115" s="45">
        <f t="shared" si="19"/>
        <v>0</v>
      </c>
      <c r="F115" s="44">
        <f t="shared" si="19"/>
        <v>7000</v>
      </c>
      <c r="G115" s="43">
        <v>26000</v>
      </c>
    </row>
    <row r="116" spans="1:7">
      <c r="A116" s="1" t="s">
        <v>4</v>
      </c>
      <c r="B116" s="97">
        <v>80</v>
      </c>
      <c r="C116" s="24" t="s">
        <v>41</v>
      </c>
      <c r="D116" s="44">
        <f t="shared" ref="D116:F116" si="20">D115+D100</f>
        <v>70364</v>
      </c>
      <c r="E116" s="44">
        <f t="shared" si="20"/>
        <v>66021</v>
      </c>
      <c r="F116" s="44">
        <f t="shared" si="20"/>
        <v>73021</v>
      </c>
      <c r="G116" s="44">
        <v>28654</v>
      </c>
    </row>
    <row r="117" spans="1:7" s="50" customFormat="1">
      <c r="A117" s="1" t="s">
        <v>4</v>
      </c>
      <c r="B117" s="105">
        <v>3452</v>
      </c>
      <c r="C117" s="40" t="s">
        <v>0</v>
      </c>
      <c r="D117" s="34">
        <f t="shared" ref="D117:F117" si="21">D116+D91</f>
        <v>269446</v>
      </c>
      <c r="E117" s="34">
        <f t="shared" si="21"/>
        <v>373090</v>
      </c>
      <c r="F117" s="34">
        <f t="shared" si="21"/>
        <v>331200</v>
      </c>
      <c r="G117" s="34">
        <v>310936</v>
      </c>
    </row>
    <row r="118" spans="1:7">
      <c r="A118" s="51" t="s">
        <v>4</v>
      </c>
      <c r="B118" s="110"/>
      <c r="C118" s="52" t="s">
        <v>5</v>
      </c>
      <c r="D118" s="38">
        <f t="shared" ref="D118:F118" si="22">D117</f>
        <v>269446</v>
      </c>
      <c r="E118" s="38">
        <f t="shared" si="22"/>
        <v>373090</v>
      </c>
      <c r="F118" s="38">
        <f t="shared" si="22"/>
        <v>331200</v>
      </c>
      <c r="G118" s="38">
        <v>310936</v>
      </c>
    </row>
    <row r="119" spans="1:7">
      <c r="A119" s="1"/>
      <c r="B119" s="97"/>
      <c r="C119" s="40"/>
      <c r="D119" s="34"/>
      <c r="E119" s="34"/>
      <c r="F119" s="34"/>
      <c r="G119" s="34"/>
    </row>
    <row r="120" spans="1:7">
      <c r="A120" s="1"/>
      <c r="B120" s="97"/>
      <c r="C120" s="40" t="s">
        <v>48</v>
      </c>
      <c r="D120" s="32"/>
      <c r="E120" s="34"/>
      <c r="F120" s="34"/>
      <c r="G120" s="34"/>
    </row>
    <row r="121" spans="1:7">
      <c r="A121" s="1" t="s">
        <v>6</v>
      </c>
      <c r="B121" s="105">
        <v>5452</v>
      </c>
      <c r="C121" s="40" t="s">
        <v>1</v>
      </c>
      <c r="D121" s="34"/>
      <c r="E121" s="34"/>
      <c r="F121" s="34"/>
      <c r="G121" s="34"/>
    </row>
    <row r="122" spans="1:7">
      <c r="A122" s="1"/>
      <c r="B122" s="103">
        <v>1</v>
      </c>
      <c r="C122" s="24" t="s">
        <v>7</v>
      </c>
      <c r="D122" s="25"/>
      <c r="E122" s="25"/>
      <c r="F122" s="25"/>
      <c r="G122" s="25"/>
    </row>
    <row r="123" spans="1:7" s="54" customFormat="1">
      <c r="A123" s="53"/>
      <c r="B123" s="104">
        <v>1.101</v>
      </c>
      <c r="C123" s="40" t="s">
        <v>8</v>
      </c>
      <c r="D123" s="25"/>
      <c r="E123" s="25"/>
      <c r="F123" s="25"/>
      <c r="G123" s="25"/>
    </row>
    <row r="124" spans="1:7" s="55" customFormat="1">
      <c r="A124" s="53"/>
      <c r="B124" s="103">
        <v>60</v>
      </c>
      <c r="C124" s="24" t="s">
        <v>49</v>
      </c>
      <c r="D124" s="32"/>
      <c r="E124" s="32"/>
      <c r="F124" s="32"/>
      <c r="G124" s="32"/>
    </row>
    <row r="125" spans="1:7" s="55" customFormat="1" ht="39.6">
      <c r="A125" s="53"/>
      <c r="B125" s="134" t="s">
        <v>98</v>
      </c>
      <c r="C125" s="90" t="s">
        <v>159</v>
      </c>
      <c r="D125" s="33">
        <v>50000</v>
      </c>
      <c r="E125" s="31">
        <v>0</v>
      </c>
      <c r="F125" s="31">
        <v>0</v>
      </c>
      <c r="G125" s="46">
        <v>0</v>
      </c>
    </row>
    <row r="126" spans="1:7" s="55" customFormat="1" ht="26.4">
      <c r="A126" s="53"/>
      <c r="B126" s="134" t="s">
        <v>99</v>
      </c>
      <c r="C126" s="90" t="s">
        <v>100</v>
      </c>
      <c r="D126" s="33">
        <v>19962</v>
      </c>
      <c r="E126" s="31">
        <v>0</v>
      </c>
      <c r="F126" s="31">
        <v>0</v>
      </c>
      <c r="G126" s="46">
        <v>0</v>
      </c>
    </row>
    <row r="127" spans="1:7" s="55" customFormat="1" ht="26.4">
      <c r="A127" s="53"/>
      <c r="B127" s="134" t="s">
        <v>101</v>
      </c>
      <c r="C127" s="90" t="s">
        <v>115</v>
      </c>
      <c r="D127" s="33">
        <v>49960</v>
      </c>
      <c r="E127" s="31">
        <v>0</v>
      </c>
      <c r="F127" s="31">
        <v>0</v>
      </c>
      <c r="G127" s="46">
        <v>0</v>
      </c>
    </row>
    <row r="128" spans="1:7" s="54" customFormat="1">
      <c r="A128" s="53"/>
      <c r="B128" s="135" t="s">
        <v>50</v>
      </c>
      <c r="C128" s="90" t="s">
        <v>51</v>
      </c>
      <c r="D128" s="31">
        <v>0</v>
      </c>
      <c r="E128" s="31">
        <v>0</v>
      </c>
      <c r="F128" s="31">
        <v>0</v>
      </c>
      <c r="G128" s="36">
        <v>25000</v>
      </c>
    </row>
    <row r="129" spans="1:7" s="54" customFormat="1">
      <c r="A129" s="81"/>
      <c r="B129" s="135" t="s">
        <v>88</v>
      </c>
      <c r="C129" s="90" t="s">
        <v>85</v>
      </c>
      <c r="D129" s="33">
        <v>4796</v>
      </c>
      <c r="E129" s="31">
        <v>0</v>
      </c>
      <c r="F129" s="31">
        <v>0</v>
      </c>
      <c r="G129" s="46">
        <v>0</v>
      </c>
    </row>
    <row r="130" spans="1:7" s="54" customFormat="1">
      <c r="A130" s="53"/>
      <c r="B130" s="135" t="s">
        <v>55</v>
      </c>
      <c r="C130" s="90" t="s">
        <v>56</v>
      </c>
      <c r="D130" s="33">
        <v>21624</v>
      </c>
      <c r="E130" s="31">
        <v>0</v>
      </c>
      <c r="F130" s="33">
        <v>20000</v>
      </c>
      <c r="G130" s="36">
        <v>10000</v>
      </c>
    </row>
    <row r="131" spans="1:7" s="54" customFormat="1">
      <c r="A131" s="53"/>
      <c r="B131" s="135" t="s">
        <v>90</v>
      </c>
      <c r="C131" s="90" t="s">
        <v>91</v>
      </c>
      <c r="D131" s="33">
        <v>3470</v>
      </c>
      <c r="E131" s="31">
        <v>0</v>
      </c>
      <c r="F131" s="31">
        <v>0</v>
      </c>
      <c r="G131" s="46">
        <v>0</v>
      </c>
    </row>
    <row r="132" spans="1:7" s="54" customFormat="1" ht="26.4">
      <c r="A132" s="53"/>
      <c r="B132" s="135" t="s">
        <v>94</v>
      </c>
      <c r="C132" s="90" t="s">
        <v>95</v>
      </c>
      <c r="D132" s="129">
        <v>6259</v>
      </c>
      <c r="E132" s="27">
        <v>0</v>
      </c>
      <c r="F132" s="27">
        <v>0</v>
      </c>
      <c r="G132" s="42">
        <v>0</v>
      </c>
    </row>
    <row r="133" spans="1:7" s="54" customFormat="1" ht="26.4">
      <c r="A133" s="53"/>
      <c r="B133" s="135" t="s">
        <v>109</v>
      </c>
      <c r="C133" s="90" t="s">
        <v>110</v>
      </c>
      <c r="D133" s="129">
        <v>116550</v>
      </c>
      <c r="E133" s="129">
        <v>1</v>
      </c>
      <c r="F133" s="129">
        <f>E133+59200</f>
        <v>59201</v>
      </c>
      <c r="G133" s="42">
        <v>0</v>
      </c>
    </row>
    <row r="134" spans="1:7" s="54" customFormat="1">
      <c r="A134" s="53"/>
      <c r="B134" s="136" t="s">
        <v>112</v>
      </c>
      <c r="C134" s="90" t="s">
        <v>116</v>
      </c>
      <c r="D134" s="27">
        <v>0</v>
      </c>
      <c r="E134" s="27">
        <v>0</v>
      </c>
      <c r="F134" s="27">
        <v>0</v>
      </c>
      <c r="G134" s="35">
        <v>25000</v>
      </c>
    </row>
    <row r="135" spans="1:7" s="54" customFormat="1">
      <c r="A135" s="53"/>
      <c r="B135" s="136" t="s">
        <v>113</v>
      </c>
      <c r="C135" s="90" t="s">
        <v>114</v>
      </c>
      <c r="D135" s="129">
        <v>83714</v>
      </c>
      <c r="E135" s="129">
        <v>25000</v>
      </c>
      <c r="F135" s="129">
        <v>25000</v>
      </c>
      <c r="G135" s="35">
        <v>300000</v>
      </c>
    </row>
    <row r="136" spans="1:7" s="54" customFormat="1">
      <c r="A136" s="53"/>
      <c r="B136" s="136" t="s">
        <v>134</v>
      </c>
      <c r="C136" s="24" t="s">
        <v>135</v>
      </c>
      <c r="D136" s="27">
        <v>0</v>
      </c>
      <c r="E136" s="129">
        <v>5000</v>
      </c>
      <c r="F136" s="129">
        <v>5000</v>
      </c>
      <c r="G136" s="42">
        <v>0</v>
      </c>
    </row>
    <row r="137" spans="1:7" s="54" customFormat="1">
      <c r="A137" s="53"/>
      <c r="B137" s="136" t="s">
        <v>148</v>
      </c>
      <c r="C137" s="24" t="s">
        <v>149</v>
      </c>
      <c r="D137" s="27">
        <v>0</v>
      </c>
      <c r="E137" s="27">
        <v>0</v>
      </c>
      <c r="F137" s="27">
        <v>0</v>
      </c>
      <c r="G137" s="35">
        <v>5000</v>
      </c>
    </row>
    <row r="138" spans="1:7" s="54" customFormat="1" ht="26.4">
      <c r="A138" s="53"/>
      <c r="B138" s="135" t="s">
        <v>150</v>
      </c>
      <c r="C138" s="24" t="s">
        <v>151</v>
      </c>
      <c r="D138" s="27">
        <v>0</v>
      </c>
      <c r="E138" s="27">
        <v>0</v>
      </c>
      <c r="F138" s="27">
        <v>0</v>
      </c>
      <c r="G138" s="35">
        <v>50000</v>
      </c>
    </row>
    <row r="139" spans="1:7" s="54" customFormat="1">
      <c r="A139" s="53"/>
      <c r="B139" s="135" t="s">
        <v>152</v>
      </c>
      <c r="C139" s="24" t="s">
        <v>153</v>
      </c>
      <c r="D139" s="27">
        <v>0</v>
      </c>
      <c r="E139" s="27">
        <v>0</v>
      </c>
      <c r="F139" s="27">
        <v>0</v>
      </c>
      <c r="G139" s="35">
        <v>20000</v>
      </c>
    </row>
    <row r="140" spans="1:7" s="54" customFormat="1">
      <c r="A140" s="1" t="s">
        <v>4</v>
      </c>
      <c r="B140" s="103">
        <v>60</v>
      </c>
      <c r="C140" s="24" t="s">
        <v>49</v>
      </c>
      <c r="D140" s="29">
        <f t="shared" ref="D140:F140" si="23">SUM(D125:D139)</f>
        <v>356335</v>
      </c>
      <c r="E140" s="29">
        <f t="shared" si="23"/>
        <v>30001</v>
      </c>
      <c r="F140" s="29">
        <f t="shared" si="23"/>
        <v>109201</v>
      </c>
      <c r="G140" s="29">
        <v>435000</v>
      </c>
    </row>
    <row r="141" spans="1:7" s="54" customFormat="1">
      <c r="A141" s="53"/>
      <c r="B141" s="103"/>
      <c r="C141" s="24"/>
      <c r="D141" s="32"/>
      <c r="E141" s="32"/>
      <c r="F141" s="32"/>
      <c r="G141" s="56"/>
    </row>
    <row r="142" spans="1:7" s="54" customFormat="1">
      <c r="A142" s="53"/>
      <c r="B142" s="103">
        <v>61</v>
      </c>
      <c r="C142" s="24" t="s">
        <v>52</v>
      </c>
      <c r="D142" s="32"/>
      <c r="E142" s="32"/>
      <c r="F142" s="32"/>
      <c r="G142" s="32"/>
    </row>
    <row r="143" spans="1:7" s="54" customFormat="1" ht="52.8">
      <c r="A143" s="53"/>
      <c r="B143" s="135" t="s">
        <v>86</v>
      </c>
      <c r="C143" s="93" t="s">
        <v>158</v>
      </c>
      <c r="D143" s="33">
        <v>96219</v>
      </c>
      <c r="E143" s="31">
        <v>0</v>
      </c>
      <c r="F143" s="31">
        <v>0</v>
      </c>
      <c r="G143" s="46">
        <v>0</v>
      </c>
    </row>
    <row r="144" spans="1:7" s="54" customFormat="1">
      <c r="A144" s="53" t="s">
        <v>4</v>
      </c>
      <c r="B144" s="103">
        <v>61</v>
      </c>
      <c r="C144" s="24" t="s">
        <v>52</v>
      </c>
      <c r="D144" s="29">
        <f t="shared" ref="D144:F144" si="24">D143</f>
        <v>96219</v>
      </c>
      <c r="E144" s="30">
        <f t="shared" si="24"/>
        <v>0</v>
      </c>
      <c r="F144" s="30">
        <f t="shared" si="24"/>
        <v>0</v>
      </c>
      <c r="G144" s="30">
        <v>0</v>
      </c>
    </row>
    <row r="145" spans="1:7" s="54" customFormat="1">
      <c r="A145" s="53"/>
      <c r="B145" s="103"/>
      <c r="C145" s="24"/>
      <c r="D145" s="33"/>
      <c r="E145" s="32"/>
      <c r="F145" s="32"/>
      <c r="G145" s="32"/>
    </row>
    <row r="146" spans="1:7" s="54" customFormat="1">
      <c r="A146" s="53"/>
      <c r="B146" s="103">
        <v>62</v>
      </c>
      <c r="C146" s="24" t="s">
        <v>71</v>
      </c>
      <c r="D146" s="33"/>
      <c r="E146" s="32"/>
      <c r="F146" s="32"/>
      <c r="G146" s="32"/>
    </row>
    <row r="147" spans="1:7" s="54" customFormat="1" ht="39.6">
      <c r="A147" s="53"/>
      <c r="B147" s="135" t="s">
        <v>117</v>
      </c>
      <c r="C147" s="94" t="s">
        <v>108</v>
      </c>
      <c r="D147" s="33">
        <v>66220</v>
      </c>
      <c r="E147" s="33">
        <v>152028</v>
      </c>
      <c r="F147" s="33">
        <v>152028</v>
      </c>
      <c r="G147" s="36">
        <v>228042</v>
      </c>
    </row>
    <row r="148" spans="1:7" s="54" customFormat="1" ht="26.4">
      <c r="A148" s="118"/>
      <c r="B148" s="137" t="s">
        <v>129</v>
      </c>
      <c r="C148" s="119" t="s">
        <v>130</v>
      </c>
      <c r="D148" s="48">
        <v>300</v>
      </c>
      <c r="E148" s="49">
        <v>0</v>
      </c>
      <c r="F148" s="49">
        <v>0</v>
      </c>
      <c r="G148" s="43">
        <v>1500</v>
      </c>
    </row>
    <row r="149" spans="1:7" s="54" customFormat="1">
      <c r="A149" s="53"/>
      <c r="B149" s="138" t="s">
        <v>141</v>
      </c>
      <c r="C149" s="75" t="s">
        <v>142</v>
      </c>
      <c r="D149" s="31">
        <v>0</v>
      </c>
      <c r="E149" s="31">
        <v>0</v>
      </c>
      <c r="F149" s="33">
        <v>50000</v>
      </c>
      <c r="G149" s="46">
        <v>0</v>
      </c>
    </row>
    <row r="150" spans="1:7" s="54" customFormat="1">
      <c r="A150" s="53" t="s">
        <v>4</v>
      </c>
      <c r="B150" s="103">
        <v>62</v>
      </c>
      <c r="C150" s="24" t="s">
        <v>71</v>
      </c>
      <c r="D150" s="28">
        <f>SUM(D147:D149)</f>
        <v>66520</v>
      </c>
      <c r="E150" s="28">
        <f t="shared" ref="E150" si="25">SUM(E147:E149)</f>
        <v>152028</v>
      </c>
      <c r="F150" s="28">
        <f>SUM(F147:F149)</f>
        <v>202028</v>
      </c>
      <c r="G150" s="28">
        <v>229542</v>
      </c>
    </row>
    <row r="151" spans="1:7" s="54" customFormat="1">
      <c r="A151" s="53"/>
      <c r="B151" s="103"/>
      <c r="C151" s="24"/>
      <c r="D151" s="33"/>
      <c r="E151" s="32"/>
      <c r="F151" s="32"/>
      <c r="G151" s="32"/>
    </row>
    <row r="152" spans="1:7" s="54" customFormat="1" ht="26.4">
      <c r="A152" s="53"/>
      <c r="B152" s="22">
        <v>50</v>
      </c>
      <c r="C152" s="24" t="s">
        <v>77</v>
      </c>
      <c r="D152" s="33"/>
      <c r="E152" s="32"/>
      <c r="F152" s="33"/>
      <c r="G152" s="32"/>
    </row>
    <row r="153" spans="1:7" s="54" customFormat="1">
      <c r="A153" s="53"/>
      <c r="B153" s="22">
        <v>81</v>
      </c>
      <c r="C153" s="24" t="s">
        <v>49</v>
      </c>
      <c r="D153" s="33"/>
      <c r="E153" s="32"/>
      <c r="F153" s="33"/>
      <c r="G153" s="32"/>
    </row>
    <row r="154" spans="1:7" s="54" customFormat="1" ht="94.2" customHeight="1">
      <c r="A154" s="53"/>
      <c r="B154" s="134" t="s">
        <v>83</v>
      </c>
      <c r="C154" s="91" t="s">
        <v>137</v>
      </c>
      <c r="D154" s="46">
        <v>0</v>
      </c>
      <c r="E154" s="36">
        <v>8611</v>
      </c>
      <c r="F154" s="36">
        <v>8611</v>
      </c>
      <c r="G154" s="46">
        <v>0</v>
      </c>
    </row>
    <row r="155" spans="1:7" s="54" customFormat="1" ht="40.799999999999997" customHeight="1">
      <c r="A155" s="53"/>
      <c r="B155" s="134" t="s">
        <v>97</v>
      </c>
      <c r="C155" s="91" t="s">
        <v>160</v>
      </c>
      <c r="D155" s="36">
        <v>14000</v>
      </c>
      <c r="E155" s="36">
        <v>7001</v>
      </c>
      <c r="F155" s="36">
        <v>7001</v>
      </c>
      <c r="G155" s="46">
        <v>0</v>
      </c>
    </row>
    <row r="156" spans="1:7" s="54" customFormat="1" ht="26.4">
      <c r="A156" s="53"/>
      <c r="B156" s="134" t="s">
        <v>106</v>
      </c>
      <c r="C156" s="91" t="s">
        <v>107</v>
      </c>
      <c r="D156" s="46">
        <v>0</v>
      </c>
      <c r="E156" s="36">
        <v>32760</v>
      </c>
      <c r="F156" s="36">
        <v>32760</v>
      </c>
      <c r="G156" s="36">
        <v>32800</v>
      </c>
    </row>
    <row r="157" spans="1:7" s="54" customFormat="1" ht="39.6">
      <c r="A157" s="53"/>
      <c r="B157" s="134" t="s">
        <v>125</v>
      </c>
      <c r="C157" s="91" t="s">
        <v>126</v>
      </c>
      <c r="D157" s="46">
        <v>0</v>
      </c>
      <c r="E157" s="36">
        <v>13225</v>
      </c>
      <c r="F157" s="36">
        <v>13225</v>
      </c>
      <c r="G157" s="36">
        <v>4464</v>
      </c>
    </row>
    <row r="158" spans="1:7" s="54" customFormat="1" ht="30.6" customHeight="1">
      <c r="A158" s="53"/>
      <c r="B158" s="134" t="s">
        <v>133</v>
      </c>
      <c r="C158" s="91" t="s">
        <v>138</v>
      </c>
      <c r="D158" s="45">
        <v>0</v>
      </c>
      <c r="E158" s="43">
        <v>3887</v>
      </c>
      <c r="F158" s="43">
        <v>3887</v>
      </c>
      <c r="G158" s="46">
        <v>0</v>
      </c>
    </row>
    <row r="159" spans="1:7" s="54" customFormat="1">
      <c r="A159" s="53" t="s">
        <v>4</v>
      </c>
      <c r="B159" s="103">
        <v>81</v>
      </c>
      <c r="C159" s="24" t="s">
        <v>49</v>
      </c>
      <c r="D159" s="28">
        <f t="shared" ref="D159:F159" si="26">SUM(D154:D158)</f>
        <v>14000</v>
      </c>
      <c r="E159" s="28">
        <f t="shared" si="26"/>
        <v>65484</v>
      </c>
      <c r="F159" s="28">
        <f t="shared" si="26"/>
        <v>65484</v>
      </c>
      <c r="G159" s="28">
        <v>37264</v>
      </c>
    </row>
    <row r="160" spans="1:7" s="54" customFormat="1">
      <c r="A160" s="53"/>
      <c r="B160" s="103"/>
      <c r="C160" s="24"/>
      <c r="D160" s="33"/>
      <c r="E160" s="32"/>
      <c r="F160" s="33"/>
      <c r="G160" s="32"/>
    </row>
    <row r="161" spans="1:7" s="54" customFormat="1" ht="15" customHeight="1">
      <c r="A161" s="53"/>
      <c r="B161" s="103">
        <v>83</v>
      </c>
      <c r="C161" s="24" t="s">
        <v>72</v>
      </c>
      <c r="D161" s="33"/>
      <c r="E161" s="32"/>
      <c r="F161" s="33"/>
      <c r="G161" s="32"/>
    </row>
    <row r="162" spans="1:7" s="54" customFormat="1" ht="39.6">
      <c r="A162" s="53"/>
      <c r="B162" s="135" t="s">
        <v>78</v>
      </c>
      <c r="C162" s="95" t="s">
        <v>96</v>
      </c>
      <c r="D162" s="33">
        <v>1945</v>
      </c>
      <c r="E162" s="33">
        <v>1949</v>
      </c>
      <c r="F162" s="33">
        <v>1949</v>
      </c>
      <c r="G162" s="46">
        <v>0</v>
      </c>
    </row>
    <row r="163" spans="1:7" s="54" customFormat="1" ht="15" customHeight="1">
      <c r="A163" s="53" t="s">
        <v>4</v>
      </c>
      <c r="B163" s="103">
        <v>83</v>
      </c>
      <c r="C163" s="24" t="s">
        <v>72</v>
      </c>
      <c r="D163" s="28">
        <f t="shared" ref="D163:F163" si="27">D162</f>
        <v>1945</v>
      </c>
      <c r="E163" s="28">
        <f t="shared" si="27"/>
        <v>1949</v>
      </c>
      <c r="F163" s="28">
        <f t="shared" si="27"/>
        <v>1949</v>
      </c>
      <c r="G163" s="30">
        <v>0</v>
      </c>
    </row>
    <row r="164" spans="1:7" s="54" customFormat="1" ht="26.4">
      <c r="A164" s="53" t="s">
        <v>4</v>
      </c>
      <c r="B164" s="22">
        <v>50</v>
      </c>
      <c r="C164" s="24" t="s">
        <v>77</v>
      </c>
      <c r="D164" s="28">
        <f>D163+D159</f>
        <v>15945</v>
      </c>
      <c r="E164" s="28">
        <f t="shared" ref="E164:F164" si="28">E163+E159</f>
        <v>67433</v>
      </c>
      <c r="F164" s="28">
        <f t="shared" si="28"/>
        <v>67433</v>
      </c>
      <c r="G164" s="28">
        <v>37264</v>
      </c>
    </row>
    <row r="165" spans="1:7" s="54" customFormat="1" ht="15" customHeight="1">
      <c r="A165" s="53" t="s">
        <v>4</v>
      </c>
      <c r="B165" s="104">
        <v>1.101</v>
      </c>
      <c r="C165" s="40" t="s">
        <v>8</v>
      </c>
      <c r="D165" s="58">
        <f t="shared" ref="D165:F165" si="29">SUM(D164,D150,D144,D140)</f>
        <v>535019</v>
      </c>
      <c r="E165" s="58">
        <f t="shared" si="29"/>
        <v>249462</v>
      </c>
      <c r="F165" s="58">
        <f t="shared" si="29"/>
        <v>378662</v>
      </c>
      <c r="G165" s="58">
        <v>701806</v>
      </c>
    </row>
    <row r="166" spans="1:7" s="54" customFormat="1">
      <c r="A166" s="53"/>
      <c r="B166" s="111"/>
      <c r="C166" s="40"/>
      <c r="D166" s="32"/>
      <c r="E166" s="32"/>
      <c r="F166" s="32"/>
      <c r="G166" s="34"/>
    </row>
    <row r="167" spans="1:7" s="54" customFormat="1">
      <c r="A167" s="53"/>
      <c r="B167" s="104">
        <v>1.1020000000000001</v>
      </c>
      <c r="C167" s="59" t="s">
        <v>33</v>
      </c>
      <c r="D167" s="60"/>
      <c r="E167" s="60"/>
      <c r="F167" s="60"/>
      <c r="G167" s="60"/>
    </row>
    <row r="168" spans="1:7" s="54" customFormat="1">
      <c r="A168" s="53"/>
      <c r="B168" s="103">
        <v>61</v>
      </c>
      <c r="C168" s="57" t="s">
        <v>53</v>
      </c>
      <c r="D168" s="60"/>
      <c r="E168" s="60"/>
      <c r="F168" s="60"/>
      <c r="G168" s="60"/>
    </row>
    <row r="169" spans="1:7" s="54" customFormat="1">
      <c r="A169" s="53"/>
      <c r="B169" s="136" t="s">
        <v>92</v>
      </c>
      <c r="C169" s="90" t="s">
        <v>93</v>
      </c>
      <c r="D169" s="36">
        <v>10855</v>
      </c>
      <c r="E169" s="46">
        <v>0</v>
      </c>
      <c r="F169" s="46">
        <v>0</v>
      </c>
      <c r="G169" s="36">
        <v>42230</v>
      </c>
    </row>
    <row r="170" spans="1:7" s="54" customFormat="1" ht="39.6">
      <c r="A170" s="53"/>
      <c r="B170" s="135" t="s">
        <v>143</v>
      </c>
      <c r="C170" s="91" t="s">
        <v>161</v>
      </c>
      <c r="D170" s="45">
        <v>0</v>
      </c>
      <c r="E170" s="45">
        <v>0</v>
      </c>
      <c r="F170" s="45">
        <v>0</v>
      </c>
      <c r="G170" s="36">
        <v>3440</v>
      </c>
    </row>
    <row r="171" spans="1:7" s="54" customFormat="1">
      <c r="A171" s="53" t="s">
        <v>4</v>
      </c>
      <c r="B171" s="103">
        <v>61</v>
      </c>
      <c r="C171" s="57" t="s">
        <v>53</v>
      </c>
      <c r="D171" s="41">
        <f t="shared" ref="D171:F171" si="30">SUM(D169:D169)</f>
        <v>10855</v>
      </c>
      <c r="E171" s="39">
        <f t="shared" si="30"/>
        <v>0</v>
      </c>
      <c r="F171" s="39">
        <f t="shared" si="30"/>
        <v>0</v>
      </c>
      <c r="G171" s="41">
        <v>45670</v>
      </c>
    </row>
    <row r="172" spans="1:7" s="54" customFormat="1">
      <c r="A172" s="53" t="s">
        <v>4</v>
      </c>
      <c r="B172" s="104">
        <v>1.1020000000000001</v>
      </c>
      <c r="C172" s="59" t="s">
        <v>33</v>
      </c>
      <c r="D172" s="89">
        <f>D171</f>
        <v>10855</v>
      </c>
      <c r="E172" s="39">
        <f t="shared" ref="E172:F172" si="31">E171</f>
        <v>0</v>
      </c>
      <c r="F172" s="39">
        <f t="shared" si="31"/>
        <v>0</v>
      </c>
      <c r="G172" s="89">
        <v>45670</v>
      </c>
    </row>
    <row r="173" spans="1:7">
      <c r="A173" s="17" t="s">
        <v>4</v>
      </c>
      <c r="B173" s="112">
        <v>1</v>
      </c>
      <c r="C173" s="61" t="s">
        <v>7</v>
      </c>
      <c r="D173" s="139">
        <f t="shared" ref="D173:F173" si="32">D172+D165</f>
        <v>545874</v>
      </c>
      <c r="E173" s="139">
        <f t="shared" si="32"/>
        <v>249462</v>
      </c>
      <c r="F173" s="139">
        <f t="shared" si="32"/>
        <v>378662</v>
      </c>
      <c r="G173" s="35">
        <v>747476</v>
      </c>
    </row>
    <row r="174" spans="1:7" s="54" customFormat="1">
      <c r="A174" s="62" t="s">
        <v>4</v>
      </c>
      <c r="B174" s="113">
        <v>5452</v>
      </c>
      <c r="C174" s="20" t="s">
        <v>1</v>
      </c>
      <c r="D174" s="89">
        <f t="shared" ref="D174:F175" si="33">D173</f>
        <v>545874</v>
      </c>
      <c r="E174" s="89">
        <f t="shared" si="33"/>
        <v>249462</v>
      </c>
      <c r="F174" s="89">
        <f t="shared" si="33"/>
        <v>378662</v>
      </c>
      <c r="G174" s="41">
        <v>747476</v>
      </c>
    </row>
    <row r="175" spans="1:7" s="54" customFormat="1">
      <c r="A175" s="51" t="s">
        <v>4</v>
      </c>
      <c r="B175" s="110"/>
      <c r="C175" s="52" t="s">
        <v>48</v>
      </c>
      <c r="D175" s="34">
        <f t="shared" si="33"/>
        <v>545874</v>
      </c>
      <c r="E175" s="34">
        <f t="shared" si="33"/>
        <v>249462</v>
      </c>
      <c r="F175" s="34">
        <f t="shared" si="33"/>
        <v>378662</v>
      </c>
      <c r="G175" s="36">
        <v>747476</v>
      </c>
    </row>
    <row r="176" spans="1:7">
      <c r="A176" s="51" t="s">
        <v>4</v>
      </c>
      <c r="B176" s="110"/>
      <c r="C176" s="52" t="s">
        <v>2</v>
      </c>
      <c r="D176" s="38">
        <f t="shared" ref="D176:F176" si="34">D175+D118</f>
        <v>815320</v>
      </c>
      <c r="E176" s="38">
        <f t="shared" si="34"/>
        <v>622552</v>
      </c>
      <c r="F176" s="38">
        <f t="shared" si="34"/>
        <v>709862</v>
      </c>
      <c r="G176" s="38">
        <v>1058412</v>
      </c>
    </row>
    <row r="177" spans="1:7">
      <c r="A177" s="1"/>
      <c r="B177" s="97"/>
      <c r="C177" s="82"/>
      <c r="D177" s="32"/>
      <c r="E177" s="32"/>
      <c r="F177" s="96"/>
      <c r="G177" s="32"/>
    </row>
    <row r="178" spans="1:7" ht="26.4">
      <c r="A178" s="83" t="s">
        <v>79</v>
      </c>
      <c r="B178" s="114">
        <v>3452</v>
      </c>
      <c r="C178" s="84" t="s">
        <v>127</v>
      </c>
      <c r="D178" s="66">
        <v>0</v>
      </c>
      <c r="E178" s="63">
        <v>0</v>
      </c>
      <c r="F178" s="63">
        <v>0</v>
      </c>
      <c r="G178" s="63">
        <v>0</v>
      </c>
    </row>
    <row r="179" spans="1:7" ht="26.4">
      <c r="A179" s="83" t="s">
        <v>79</v>
      </c>
      <c r="B179" s="114">
        <v>3452</v>
      </c>
      <c r="C179" s="84" t="s">
        <v>128</v>
      </c>
      <c r="D179" s="66">
        <v>0</v>
      </c>
      <c r="E179" s="63">
        <v>0</v>
      </c>
      <c r="F179" s="63">
        <v>0</v>
      </c>
      <c r="G179" s="63">
        <v>0</v>
      </c>
    </row>
    <row r="180" spans="1:7">
      <c r="A180" s="83"/>
      <c r="B180" s="97"/>
      <c r="C180" s="24"/>
      <c r="D180" s="63"/>
      <c r="E180" s="63"/>
      <c r="F180" s="64"/>
      <c r="G180" s="63"/>
    </row>
    <row r="181" spans="1:7">
      <c r="A181" s="83"/>
      <c r="B181" s="115"/>
      <c r="C181" s="24"/>
      <c r="D181" s="64"/>
      <c r="E181" s="64"/>
      <c r="F181" s="64"/>
      <c r="G181" s="64"/>
    </row>
    <row r="182" spans="1:7">
      <c r="A182" s="83"/>
      <c r="B182" s="115"/>
      <c r="C182" s="24"/>
      <c r="D182" s="64"/>
      <c r="E182" s="64"/>
      <c r="F182" s="64"/>
      <c r="G182" s="64"/>
    </row>
    <row r="183" spans="1:7">
      <c r="A183" s="83"/>
      <c r="B183" s="115"/>
      <c r="C183" s="24"/>
      <c r="D183" s="64"/>
      <c r="E183" s="64"/>
      <c r="F183" s="64"/>
      <c r="G183" s="64"/>
    </row>
    <row r="184" spans="1:7">
      <c r="A184" s="83"/>
      <c r="B184" s="115"/>
      <c r="C184" s="24"/>
      <c r="D184" s="64"/>
      <c r="E184" s="64"/>
      <c r="F184" s="64"/>
      <c r="G184" s="64"/>
    </row>
    <row r="185" spans="1:7">
      <c r="A185" s="83"/>
      <c r="B185" s="115"/>
      <c r="C185" s="24"/>
      <c r="D185" s="64"/>
      <c r="E185" s="64"/>
      <c r="F185" s="64"/>
      <c r="G185" s="64"/>
    </row>
    <row r="186" spans="1:7">
      <c r="A186" s="83"/>
      <c r="B186" s="115"/>
      <c r="C186" s="24"/>
      <c r="D186" s="64"/>
      <c r="E186" s="64"/>
      <c r="F186" s="64"/>
      <c r="G186" s="64"/>
    </row>
    <row r="187" spans="1:7">
      <c r="A187" s="83"/>
      <c r="B187" s="115"/>
      <c r="C187" s="24"/>
      <c r="D187" s="64"/>
      <c r="E187" s="64"/>
      <c r="F187" s="64"/>
      <c r="G187" s="64"/>
    </row>
    <row r="188" spans="1:7">
      <c r="A188" s="1"/>
      <c r="B188" s="97"/>
      <c r="C188" s="85"/>
      <c r="D188" s="64"/>
      <c r="E188" s="64"/>
      <c r="F188" s="64"/>
      <c r="G188" s="65"/>
    </row>
    <row r="189" spans="1:7">
      <c r="A189" s="1"/>
      <c r="B189" s="97"/>
      <c r="C189" s="85"/>
      <c r="D189" s="64"/>
      <c r="E189" s="64"/>
      <c r="F189" s="64"/>
      <c r="G189" s="65"/>
    </row>
    <row r="190" spans="1:7" s="92" customFormat="1">
      <c r="A190" s="1"/>
      <c r="B190" s="97"/>
      <c r="C190" s="86"/>
      <c r="D190" s="73"/>
      <c r="E190" s="64"/>
      <c r="F190" s="140"/>
      <c r="G190" s="65"/>
    </row>
    <row r="191" spans="1:7">
      <c r="A191" s="1"/>
      <c r="B191" s="97"/>
      <c r="C191" s="86"/>
      <c r="D191" s="64"/>
      <c r="E191" s="64"/>
      <c r="F191" s="64"/>
      <c r="G191" s="65"/>
    </row>
    <row r="192" spans="1:7">
      <c r="A192" s="1"/>
      <c r="B192" s="97"/>
      <c r="C192" s="86"/>
      <c r="D192" s="64"/>
      <c r="E192" s="64"/>
      <c r="F192" s="64"/>
      <c r="G192" s="65"/>
    </row>
    <row r="193" spans="1:7">
      <c r="A193" s="1"/>
      <c r="B193" s="97"/>
      <c r="C193" s="86"/>
      <c r="D193" s="73"/>
      <c r="E193" s="64"/>
      <c r="F193" s="64"/>
      <c r="G193" s="65"/>
    </row>
    <row r="194" spans="1:7">
      <c r="A194" s="1"/>
      <c r="B194" s="97"/>
      <c r="C194" s="86"/>
      <c r="D194" s="74"/>
      <c r="E194" s="64"/>
      <c r="F194" s="64"/>
      <c r="G194" s="65"/>
    </row>
    <row r="195" spans="1:7">
      <c r="A195" s="1"/>
      <c r="B195" s="97"/>
      <c r="C195" s="85"/>
      <c r="D195" s="64"/>
      <c r="E195" s="64"/>
      <c r="G195" s="65"/>
    </row>
    <row r="196" spans="1:7">
      <c r="A196" s="1"/>
      <c r="B196" s="97"/>
      <c r="C196" s="85"/>
      <c r="D196" s="64"/>
      <c r="E196" s="64"/>
      <c r="F196" s="64"/>
      <c r="G196" s="65"/>
    </row>
    <row r="197" spans="1:7">
      <c r="D197" s="64"/>
      <c r="E197" s="64"/>
      <c r="F197" s="64"/>
      <c r="G197" s="13"/>
    </row>
    <row r="198" spans="1:7">
      <c r="D198" s="64"/>
      <c r="E198" s="64"/>
      <c r="F198" s="64"/>
      <c r="G198" s="13"/>
    </row>
    <row r="199" spans="1:7">
      <c r="D199" s="73"/>
      <c r="E199" s="64"/>
      <c r="F199" s="64"/>
      <c r="G199" s="13"/>
    </row>
    <row r="200" spans="1:7">
      <c r="E200" s="13"/>
      <c r="G200" s="13"/>
    </row>
    <row r="201" spans="1:7">
      <c r="E201" s="13"/>
      <c r="G201" s="13"/>
    </row>
    <row r="202" spans="1:7">
      <c r="E202" s="13"/>
      <c r="G202" s="13"/>
    </row>
    <row r="203" spans="1:7">
      <c r="E203" s="13"/>
      <c r="G203" s="13"/>
    </row>
    <row r="204" spans="1:7">
      <c r="E204" s="13"/>
      <c r="G204" s="13"/>
    </row>
    <row r="205" spans="1:7">
      <c r="C205" s="87"/>
      <c r="E205" s="13"/>
      <c r="G205" s="13"/>
    </row>
  </sheetData>
  <autoFilter ref="A16:G180">
    <filterColumn colId="5"/>
  </autoFilter>
  <mergeCells count="2">
    <mergeCell ref="A8:G8"/>
    <mergeCell ref="B15:C1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12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dem40</vt:lpstr>
      <vt:lpstr>_2017_18</vt:lpstr>
      <vt:lpstr>'dem40'!Print_Area</vt:lpstr>
      <vt:lpstr>'dem40'!Print_Titles</vt:lpstr>
      <vt:lpstr>'dem40'!Tourism</vt:lpstr>
      <vt:lpstr>'dem40'!tourismcap</vt:lpstr>
      <vt:lpstr>'dem40'!tourismRevenue</vt:lpstr>
      <vt:lpstr>'dem40'!Voted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2020-03-17T10:14:44Z</cp:lastPrinted>
  <dcterms:created xsi:type="dcterms:W3CDTF">2004-06-02T16:27:26Z</dcterms:created>
  <dcterms:modified xsi:type="dcterms:W3CDTF">2020-03-26T09:53:09Z</dcterms:modified>
</cp:coreProperties>
</file>