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330" windowHeight="4665" activeTab="0"/>
  </bookViews>
  <sheets>
    <sheet name="dem12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localSheetId="0" hidden="1">'[4]DEMAND18'!#REF!</definedName>
    <definedName name="__123Graph_D" hidden="1">#REF!</definedName>
    <definedName name="_xlnm._FilterDatabase" localSheetId="0" hidden="1">'dem12'!$A$22:$L$576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colorec" localSheetId="0">'dem12'!$D$573:$L$573</definedName>
    <definedName name="ee" localSheetId="0">'dem12'!$D$517:$L$517</definedName>
    <definedName name="ee">#REF!</definedName>
    <definedName name="fishcap">#REF!</definedName>
    <definedName name="Fishrev">#REF!</definedName>
    <definedName name="fwl" localSheetId="0">'dem12'!$D$453:$L$453</definedName>
    <definedName name="fwl">#REF!</definedName>
    <definedName name="fwlcap" localSheetId="0">'dem12'!$D$563:$L$563</definedName>
    <definedName name="fwlcap">#REF!</definedName>
    <definedName name="fwlrec" localSheetId="0">'dem12'!$D$575:$L$575</definedName>
    <definedName name="fwlrec">#REF!</definedName>
    <definedName name="fwlrec1" localSheetId="0">'dem12'!$D$569:$L$569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'dem12'!$K$565</definedName>
    <definedName name="np">#REF!</definedName>
    <definedName name="Nutrition" localSheetId="0">#REF!</definedName>
    <definedName name="Nutrition">#REF!</definedName>
    <definedName name="oas" localSheetId="0">'dem12'!#REF!</definedName>
    <definedName name="oges">#REF!</definedName>
    <definedName name="otd" localSheetId="0">'dem12'!$D$28:$L$28</definedName>
    <definedName name="pension">#REF!</definedName>
    <definedName name="_xlnm.Print_Area" localSheetId="0">'dem12'!$A$1:$L$576</definedName>
    <definedName name="_xlnm.Print_Titles" localSheetId="0">'dem12'!$18:$21</definedName>
    <definedName name="pw">#REF!</definedName>
    <definedName name="pwcap">#REF!</definedName>
    <definedName name="rec">#REF!</definedName>
    <definedName name="rec1">#REF!</definedName>
    <definedName name="rec2" localSheetId="0">'dem12'!#REF!</definedName>
    <definedName name="reform">#REF!</definedName>
    <definedName name="revise" localSheetId="0">'dem12'!#REF!</definedName>
    <definedName name="scst" localSheetId="0">#REF!</definedName>
    <definedName name="scst">#REF!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 localSheetId="0">'dem12'!$D$470:$L$470</definedName>
    <definedName name="spfrd">#REF!</definedName>
    <definedName name="sss">#REF!</definedName>
    <definedName name="summary" localSheetId="0">'dem12'!#REF!</definedName>
    <definedName name="swc" localSheetId="0">'dem12'!$D$106:$L$106</definedName>
    <definedName name="swc">#REF!</definedName>
    <definedName name="tax">#REF!</definedName>
    <definedName name="udhd">#REF!</definedName>
    <definedName name="urbancap">#REF!</definedName>
    <definedName name="voted" localSheetId="0">'dem12'!$E$16:$G$16</definedName>
    <definedName name="Voted">#REF!</definedName>
    <definedName name="water">#REF!</definedName>
    <definedName name="watercap">#REF!</definedName>
    <definedName name="welfarecap" localSheetId="0">#REF!</definedName>
    <definedName name="welfarecap">#REF!</definedName>
    <definedName name="Z_239EE218_578E_4317_BEED_14D5D7089E27_.wvu.Cols" localSheetId="0" hidden="1">'dem12'!#REF!</definedName>
    <definedName name="Z_239EE218_578E_4317_BEED_14D5D7089E27_.wvu.FilterData" localSheetId="0" hidden="1">'dem12'!$A$1:$L$576</definedName>
    <definedName name="Z_239EE218_578E_4317_BEED_14D5D7089E27_.wvu.PrintArea" localSheetId="0" hidden="1">'dem12'!$A$1:$L$576</definedName>
    <definedName name="Z_239EE218_578E_4317_BEED_14D5D7089E27_.wvu.PrintTitles" localSheetId="0" hidden="1">'dem12'!$18:$21</definedName>
    <definedName name="Z_302A3EA3_AE96_11D5_A646_0050BA3D7AFD_.wvu.Cols" localSheetId="0" hidden="1">'dem12'!#REF!</definedName>
    <definedName name="Z_302A3EA3_AE96_11D5_A646_0050BA3D7AFD_.wvu.FilterData" localSheetId="0" hidden="1">'dem12'!$A$1:$L$576</definedName>
    <definedName name="Z_302A3EA3_AE96_11D5_A646_0050BA3D7AFD_.wvu.PrintArea" localSheetId="0" hidden="1">'dem12'!$A$1:$L$576</definedName>
    <definedName name="Z_302A3EA3_AE96_11D5_A646_0050BA3D7AFD_.wvu.PrintTitles" localSheetId="0" hidden="1">'dem12'!$18:$21</definedName>
    <definedName name="Z_36DBA021_0ECB_11D4_8064_004005726899_.wvu.Cols" localSheetId="0" hidden="1">'dem12'!#REF!</definedName>
    <definedName name="Z_36DBA021_0ECB_11D4_8064_004005726899_.wvu.FilterData" localSheetId="0" hidden="1">'dem12'!$C$23:$C$575</definedName>
    <definedName name="Z_36DBA021_0ECB_11D4_8064_004005726899_.wvu.PrintArea" localSheetId="0" hidden="1">'dem12'!$A$1:$L$575</definedName>
    <definedName name="Z_36DBA021_0ECB_11D4_8064_004005726899_.wvu.PrintTitles" localSheetId="0" hidden="1">'dem12'!$18:$21</definedName>
    <definedName name="Z_500B8DB8_F286_4AC6_8FFB_9BFEC967AB3A_.wvu.FilterData" localSheetId="0" hidden="1">'dem12'!$A$23:$L$583</definedName>
    <definedName name="Z_500B8DB8_F286_4AC6_8FFB_9BFEC967AB3A_.wvu.PrintArea" localSheetId="0" hidden="1">'dem12'!$A$1:$L$576</definedName>
    <definedName name="Z_500B8DB8_F286_4AC6_8FFB_9BFEC967AB3A_.wvu.PrintTitles" localSheetId="0" hidden="1">'dem12'!$18:$21</definedName>
    <definedName name="Z_93EBE921_AE91_11D5_8685_004005726899_.wvu.Cols" localSheetId="0" hidden="1">'dem12'!#REF!</definedName>
    <definedName name="Z_93EBE921_AE91_11D5_8685_004005726899_.wvu.FilterData" localSheetId="0" hidden="1">'dem12'!$C$23:$C$575</definedName>
    <definedName name="Z_93EBE921_AE91_11D5_8685_004005726899_.wvu.PrintArea" localSheetId="0" hidden="1">'dem12'!$A$1:$L$575</definedName>
    <definedName name="Z_93EBE921_AE91_11D5_8685_004005726899_.wvu.PrintTitles" localSheetId="0" hidden="1">'dem12'!$18:$21</definedName>
    <definedName name="Z_94DA79C1_0FDE_11D5_9579_000021DAEEA2_.wvu.Cols" localSheetId="0" hidden="1">'dem12'!#REF!</definedName>
    <definedName name="Z_94DA79C1_0FDE_11D5_9579_000021DAEEA2_.wvu.FilterData" localSheetId="0" hidden="1">'dem12'!$C$23:$C$575</definedName>
    <definedName name="Z_94DA79C1_0FDE_11D5_9579_000021DAEEA2_.wvu.PrintArea" localSheetId="0" hidden="1">'dem12'!$A$1:$L$575</definedName>
    <definedName name="Z_94DA79C1_0FDE_11D5_9579_000021DAEEA2_.wvu.PrintTitles" localSheetId="0" hidden="1">'dem12'!$18:$21</definedName>
    <definedName name="Z_B4CB098E_161F_11D5_8064_004005726899_.wvu.FilterData" localSheetId="0" hidden="1">'dem12'!$C$23:$C$575</definedName>
    <definedName name="Z_B4CB0999_161F_11D5_8064_004005726899_.wvu.FilterData" localSheetId="0" hidden="1">'dem12'!$C$23:$C$575</definedName>
    <definedName name="Z_C868F8C3_16D7_11D5_A68D_81D6213F5331_.wvu.Cols" localSheetId="0" hidden="1">'dem12'!#REF!</definedName>
    <definedName name="Z_C868F8C3_16D7_11D5_A68D_81D6213F5331_.wvu.FilterData" localSheetId="0" hidden="1">'dem12'!$C$23:$C$575</definedName>
    <definedName name="Z_C868F8C3_16D7_11D5_A68D_81D6213F5331_.wvu.PrintArea" localSheetId="0" hidden="1">'dem12'!$A$1:$L$575</definedName>
    <definedName name="Z_C868F8C3_16D7_11D5_A68D_81D6213F5331_.wvu.PrintTitles" localSheetId="0" hidden="1">'dem12'!$18:$21</definedName>
    <definedName name="Z_E5DF37BD_125C_11D5_8DC4_D0F5D88B3549_.wvu.Cols" localSheetId="0" hidden="1">'dem12'!#REF!</definedName>
    <definedName name="Z_E5DF37BD_125C_11D5_8DC4_D0F5D88B3549_.wvu.FilterData" localSheetId="0" hidden="1">'dem12'!$C$23:$C$575</definedName>
    <definedName name="Z_E5DF37BD_125C_11D5_8DC4_D0F5D88B3549_.wvu.PrintArea" localSheetId="0" hidden="1">'dem12'!$A$1:$L$575</definedName>
    <definedName name="Z_E5DF37BD_125C_11D5_8DC4_D0F5D88B3549_.wvu.PrintTitles" localSheetId="0" hidden="1">'dem12'!$18:$21</definedName>
    <definedName name="Z_F8ADACC1_164E_11D6_B603_000021DAEEA2_.wvu.Cols" localSheetId="0" hidden="1">'dem12'!#REF!</definedName>
    <definedName name="Z_F8ADACC1_164E_11D6_B603_000021DAEEA2_.wvu.FilterData" localSheetId="0" hidden="1">'dem12'!$C$23:$C$575</definedName>
    <definedName name="Z_F8ADACC1_164E_11D6_B603_000021DAEEA2_.wvu.PrintArea" localSheetId="0" hidden="1">'dem12'!$A$1:$L$575</definedName>
    <definedName name="Z_F8ADACC1_164E_11D6_B603_000021DAEEA2_.wvu.PrintTitles" localSheetId="0" hidden="1">'dem12'!$18:$21</definedName>
  </definedNames>
  <calcPr fullCalcOnLoad="1"/>
</workbook>
</file>

<file path=xl/comments1.xml><?xml version="1.0" encoding="utf-8"?>
<comments xmlns="http://schemas.openxmlformats.org/spreadsheetml/2006/main">
  <authors>
    <author>Buget Section</author>
    <author>BUDGET SECTION</author>
    <author>SILAL BUDGET</author>
  </authors>
  <commentList>
    <comment ref="K117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INCLUDING 70% INCREASE FOR MR. 3 MR.</t>
        </r>
      </text>
    </comment>
    <comment ref="K518" authorId="1">
      <text>
        <r>
          <rPr>
            <b/>
            <sz val="8"/>
            <rFont val="Tahoma"/>
            <family val="0"/>
          </rPr>
          <t>BUDGET SECTION:
dif of 3….should be 145933</t>
        </r>
      </text>
    </comment>
    <comment ref="I117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INCLUDING 70% INCREASE FOR MR. 3 MR.</t>
        </r>
      </text>
    </comment>
    <comment ref="G117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INCLUDING 70% INCREASE FOR MR. 3 MR.</t>
        </r>
      </text>
    </comment>
    <comment ref="F423" authorId="2">
      <text>
        <r>
          <rPr>
            <b/>
            <sz val="8"/>
            <rFont val="Tahoma"/>
            <family val="0"/>
          </rPr>
          <t>SILAL BUDGET:</t>
        </r>
        <r>
          <rPr>
            <sz val="8"/>
            <rFont val="Tahoma"/>
            <family val="0"/>
          </rPr>
          <t xml:space="preserve">
state share only</t>
        </r>
      </text>
    </comment>
    <comment ref="F536" authorId="2">
      <text>
        <r>
          <rPr>
            <b/>
            <sz val="8"/>
            <rFont val="Tahoma"/>
            <family val="0"/>
          </rPr>
          <t>SILAL BUDGET:</t>
        </r>
        <r>
          <rPr>
            <sz val="8"/>
            <rFont val="Tahoma"/>
            <family val="0"/>
          </rPr>
          <t xml:space="preserve">
10% state share included</t>
        </r>
      </text>
    </comment>
    <comment ref="F518" authorId="1">
      <text>
        <r>
          <rPr>
            <b/>
            <sz val="8"/>
            <rFont val="Tahoma"/>
            <family val="0"/>
          </rPr>
          <t>BUDGET SECTION:
dif of 3….should be 145933</t>
        </r>
      </text>
    </comment>
    <comment ref="G518" authorId="1">
      <text>
        <r>
          <rPr>
            <b/>
            <sz val="8"/>
            <rFont val="Tahoma"/>
            <family val="0"/>
          </rPr>
          <t>BUDGET SECTION:
dif of 3….should be 145933</t>
        </r>
      </text>
    </comment>
    <comment ref="H518" authorId="1">
      <text>
        <r>
          <rPr>
            <b/>
            <sz val="8"/>
            <rFont val="Tahoma"/>
            <family val="0"/>
          </rPr>
          <t>BUDGET SECTION:
dif of 3….should be 145933</t>
        </r>
      </text>
    </comment>
    <comment ref="I518" authorId="1">
      <text>
        <r>
          <rPr>
            <b/>
            <sz val="8"/>
            <rFont val="Tahoma"/>
            <family val="0"/>
          </rPr>
          <t>BUDGET SECTION:
dif of 3….should be 145933</t>
        </r>
      </text>
    </comment>
    <comment ref="J518" authorId="1">
      <text>
        <r>
          <rPr>
            <b/>
            <sz val="8"/>
            <rFont val="Tahoma"/>
            <family val="0"/>
          </rPr>
          <t>BUDGET SECTION:
dif of 3….should be 145933</t>
        </r>
      </text>
    </comment>
    <comment ref="L518" authorId="1">
      <text>
        <r>
          <rPr>
            <b/>
            <sz val="8"/>
            <rFont val="Tahoma"/>
            <family val="0"/>
          </rPr>
          <t>BUDGET SECTION:
dif of 3….should be 145933</t>
        </r>
      </text>
    </comment>
  </commentList>
</comments>
</file>

<file path=xl/sharedStrings.xml><?xml version="1.0" encoding="utf-8"?>
<sst xmlns="http://schemas.openxmlformats.org/spreadsheetml/2006/main" count="1116" uniqueCount="399">
  <si>
    <t>Soil &amp; Water Conservation</t>
  </si>
  <si>
    <t>Forestry and Wild Life</t>
  </si>
  <si>
    <t>Special Programmes for Rural Development</t>
  </si>
  <si>
    <t>Ecology and Environment</t>
  </si>
  <si>
    <t>(a) Capital Account of Agriculture and Allied Activities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</si>
  <si>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</si>
  <si>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</si>
  <si>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</si>
  <si>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</si>
  <si>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</si>
  <si>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</si>
  <si>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</si>
  <si>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</si>
  <si>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</si>
  <si>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</si>
  <si>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</si>
  <si>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Forestry and Wildlife Department</t>
  </si>
  <si>
    <t>Head Office Establishment</t>
  </si>
  <si>
    <t>13.44.01</t>
  </si>
  <si>
    <t>Salaries</t>
  </si>
  <si>
    <t>13.44.11</t>
  </si>
  <si>
    <t>Travel Expenses</t>
  </si>
  <si>
    <t>-</t>
  </si>
  <si>
    <t>13.44.13</t>
  </si>
  <si>
    <t>Office Expenses</t>
  </si>
  <si>
    <t>East District</t>
  </si>
  <si>
    <t>13.45.01</t>
  </si>
  <si>
    <t>13.45.11</t>
  </si>
  <si>
    <t>13.45.13</t>
  </si>
  <si>
    <t>West District</t>
  </si>
  <si>
    <t>13.46.01</t>
  </si>
  <si>
    <t>13.46.11</t>
  </si>
  <si>
    <t>13.46.13</t>
  </si>
  <si>
    <t>North District</t>
  </si>
  <si>
    <t>13.47.01</t>
  </si>
  <si>
    <t>13.47.11</t>
  </si>
  <si>
    <t>13.47.13</t>
  </si>
  <si>
    <t>13.47.14</t>
  </si>
  <si>
    <t>Rent, Rates and Taxes</t>
  </si>
  <si>
    <t>South District</t>
  </si>
  <si>
    <t>13.48.01</t>
  </si>
  <si>
    <t>13.48.11</t>
  </si>
  <si>
    <t>13.48.13</t>
  </si>
  <si>
    <t>Soil Conservation</t>
  </si>
  <si>
    <t>13.45.72</t>
  </si>
  <si>
    <t>Soil Conservation in Water Shed Areas</t>
  </si>
  <si>
    <t>13.46.72</t>
  </si>
  <si>
    <t>13.47.72</t>
  </si>
  <si>
    <t>13.48.72</t>
  </si>
  <si>
    <t>Other Expenditure</t>
  </si>
  <si>
    <t>00.44.02</t>
  </si>
  <si>
    <t>Wages</t>
  </si>
  <si>
    <t>Grants-in-aid</t>
  </si>
  <si>
    <t>Principal Chief Conservator of Forest</t>
  </si>
  <si>
    <t>00.60.01</t>
  </si>
  <si>
    <t>00.60.11</t>
  </si>
  <si>
    <t>00.60.13</t>
  </si>
  <si>
    <t>00.60.21</t>
  </si>
  <si>
    <t>00.60.26</t>
  </si>
  <si>
    <t>Advertising and Publicity</t>
  </si>
  <si>
    <t>00.60.27</t>
  </si>
  <si>
    <t>Minor Works</t>
  </si>
  <si>
    <t>00.60.50</t>
  </si>
  <si>
    <t>Other Charges</t>
  </si>
  <si>
    <t xml:space="preserve"> -</t>
  </si>
  <si>
    <t>00.45.01</t>
  </si>
  <si>
    <t>00.45.11</t>
  </si>
  <si>
    <t>00.45.13</t>
  </si>
  <si>
    <t>00.45.27</t>
  </si>
  <si>
    <t>00.46.01</t>
  </si>
  <si>
    <t>00.46.11</t>
  </si>
  <si>
    <t>00.46.13</t>
  </si>
  <si>
    <t>00.46.27</t>
  </si>
  <si>
    <t>00.47.01</t>
  </si>
  <si>
    <t>00.47.11</t>
  </si>
  <si>
    <t>00.47.13</t>
  </si>
  <si>
    <t>00.47.27</t>
  </si>
  <si>
    <t>00.48.01</t>
  </si>
  <si>
    <t>00.48.11</t>
  </si>
  <si>
    <t>00.48.13</t>
  </si>
  <si>
    <t>00.48.14</t>
  </si>
  <si>
    <t>00.48.27</t>
  </si>
  <si>
    <t>Education and Training</t>
  </si>
  <si>
    <t>44.00.71</t>
  </si>
  <si>
    <t>Research</t>
  </si>
  <si>
    <t>Establishment</t>
  </si>
  <si>
    <t>60.00.01</t>
  </si>
  <si>
    <t>60.00.11</t>
  </si>
  <si>
    <t>60.00.13</t>
  </si>
  <si>
    <t>61.00.72</t>
  </si>
  <si>
    <t>Silviculture Research</t>
  </si>
  <si>
    <t>61.00.81</t>
  </si>
  <si>
    <t>Biodiversity Research</t>
  </si>
  <si>
    <t>62.00.74</t>
  </si>
  <si>
    <t>Wildlife</t>
  </si>
  <si>
    <t>Demarcation Survey</t>
  </si>
  <si>
    <t>63.00.01</t>
  </si>
  <si>
    <t>63.00.11</t>
  </si>
  <si>
    <t>63.00.13</t>
  </si>
  <si>
    <t>Working Plan Survey</t>
  </si>
  <si>
    <t>64.00.01</t>
  </si>
  <si>
    <t>64.00.02</t>
  </si>
  <si>
    <t>64.00.11</t>
  </si>
  <si>
    <t>64.00.13</t>
  </si>
  <si>
    <t>64.00.27</t>
  </si>
  <si>
    <t>Planning and Statistical Cell</t>
  </si>
  <si>
    <t>65.00.01</t>
  </si>
  <si>
    <t>65.00.11</t>
  </si>
  <si>
    <t>65.00.13</t>
  </si>
  <si>
    <t>Forest Protection Schemes</t>
  </si>
  <si>
    <t>66.44.71</t>
  </si>
  <si>
    <t>Forest Protection</t>
  </si>
  <si>
    <t>66.45.71</t>
  </si>
  <si>
    <t>66.46.71</t>
  </si>
  <si>
    <t>66.47.71</t>
  </si>
  <si>
    <t>66.48.71</t>
  </si>
  <si>
    <t>Bio-Diversity  Schemes</t>
  </si>
  <si>
    <t>67.00.82</t>
  </si>
  <si>
    <t>Biodiversity of Kanchendzonga Biosphere Reserve (100% CSS)</t>
  </si>
  <si>
    <t>Forest Conservation, Development and Regeneration</t>
  </si>
  <si>
    <t>Social and Farm Forestry</t>
  </si>
  <si>
    <t>Social Forestry</t>
  </si>
  <si>
    <t>69.45.01</t>
  </si>
  <si>
    <t>69.45.11</t>
  </si>
  <si>
    <t>69.45.13</t>
  </si>
  <si>
    <t>69.46.01</t>
  </si>
  <si>
    <t>69.46.11</t>
  </si>
  <si>
    <t>69.46.13</t>
  </si>
  <si>
    <t>69.47.01</t>
  </si>
  <si>
    <t>69.47.11</t>
  </si>
  <si>
    <t>69.47.13</t>
  </si>
  <si>
    <t>69.48.01</t>
  </si>
  <si>
    <t>69.48.11</t>
  </si>
  <si>
    <t>69.48.13</t>
  </si>
  <si>
    <t>Sericulture</t>
  </si>
  <si>
    <t>70.61.01</t>
  </si>
  <si>
    <t>70.61.11</t>
  </si>
  <si>
    <t>70.61.13</t>
  </si>
  <si>
    <t>70.61.71</t>
  </si>
  <si>
    <t>Sericulture Schemes</t>
  </si>
  <si>
    <t>70.44.72</t>
  </si>
  <si>
    <t>Aesthetic Forestry</t>
  </si>
  <si>
    <t>70.44.73</t>
  </si>
  <si>
    <t>Rhododendron Test Garden</t>
  </si>
  <si>
    <t>70.45.72</t>
  </si>
  <si>
    <t>70.46.72</t>
  </si>
  <si>
    <t>70.47.72</t>
  </si>
  <si>
    <t>70.48.72</t>
  </si>
  <si>
    <t>Plantation Schemes</t>
  </si>
  <si>
    <t>Greening of Ecologically Fragile Area</t>
  </si>
  <si>
    <t>71.44.74</t>
  </si>
  <si>
    <t>Medicinal Plants</t>
  </si>
  <si>
    <t>71.45.71</t>
  </si>
  <si>
    <t>71.46.71</t>
  </si>
  <si>
    <t>71.47.73</t>
  </si>
  <si>
    <t>Regeneration of Conifer Forest area</t>
  </si>
  <si>
    <t>71.48.71</t>
  </si>
  <si>
    <t>Compensatory Afforestation Schemes</t>
  </si>
  <si>
    <t>72.00.75</t>
  </si>
  <si>
    <t>Forest Produce</t>
  </si>
  <si>
    <t>Utilisation Circle</t>
  </si>
  <si>
    <t>73.45.01</t>
  </si>
  <si>
    <t>73.45.11</t>
  </si>
  <si>
    <t>73.45.13</t>
  </si>
  <si>
    <t>73.45.72</t>
  </si>
  <si>
    <t>00.00.74</t>
  </si>
  <si>
    <t>00.44.50</t>
  </si>
  <si>
    <t>Wild Life Preservation</t>
  </si>
  <si>
    <t>Chief Wild Life Warden Establishment</t>
  </si>
  <si>
    <t>00.38.01</t>
  </si>
  <si>
    <t>00.38.11</t>
  </si>
  <si>
    <t>00.38.13</t>
  </si>
  <si>
    <t>00.45.71</t>
  </si>
  <si>
    <t>Propagation &amp; Conservation of Wild Life Products</t>
  </si>
  <si>
    <t>00.45.83</t>
  </si>
  <si>
    <t>00.45.85</t>
  </si>
  <si>
    <t>00.46.71</t>
  </si>
  <si>
    <t>00.46.72</t>
  </si>
  <si>
    <t>00.46.86</t>
  </si>
  <si>
    <t>00.47.71</t>
  </si>
  <si>
    <t>00.47.87</t>
  </si>
  <si>
    <t>Development of Shingba Rhododendron  Sanctuary (100%CSS)</t>
  </si>
  <si>
    <t>00.48.02</t>
  </si>
  <si>
    <t>Materials and Supplies</t>
  </si>
  <si>
    <t>00.48.71</t>
  </si>
  <si>
    <t>00.48.82</t>
  </si>
  <si>
    <t>00.66.01</t>
  </si>
  <si>
    <t>00.66.11</t>
  </si>
  <si>
    <t>00.66.13</t>
  </si>
  <si>
    <t>00.66.50</t>
  </si>
  <si>
    <t>00.66.71</t>
  </si>
  <si>
    <t>00.66.81</t>
  </si>
  <si>
    <t>Zoological Park</t>
  </si>
  <si>
    <t>Development of Himalayan Zoological Park</t>
  </si>
  <si>
    <t>61.00.01</t>
  </si>
  <si>
    <t>61.00.02</t>
  </si>
  <si>
    <t>61.00.11</t>
  </si>
  <si>
    <t>61.00.13</t>
  </si>
  <si>
    <t>61.00.21</t>
  </si>
  <si>
    <t>Supplies and Materials</t>
  </si>
  <si>
    <t>61.00.27</t>
  </si>
  <si>
    <t>Major Works</t>
  </si>
  <si>
    <t>Public Gardens</t>
  </si>
  <si>
    <t>00.45.02</t>
  </si>
  <si>
    <t>00.45.53</t>
  </si>
  <si>
    <t>National Waste Land Development Programme</t>
  </si>
  <si>
    <t>81.00.81</t>
  </si>
  <si>
    <t>Rongpo Chu Water Shed</t>
  </si>
  <si>
    <t>Assistant to Zilla Parishad/District Level Panchayats</t>
  </si>
  <si>
    <t>00.00.31</t>
  </si>
  <si>
    <t>Grants-in-Aid</t>
  </si>
  <si>
    <t>Waste Land Development</t>
  </si>
  <si>
    <t>Environmental Research and Ecological Regeneration</t>
  </si>
  <si>
    <t>00.44.01</t>
  </si>
  <si>
    <t>00.44.11</t>
  </si>
  <si>
    <t>00.44.13</t>
  </si>
  <si>
    <t>00.44.71</t>
  </si>
  <si>
    <t>00.44.81</t>
  </si>
  <si>
    <t>Assistance under ENVIS (100%CSS)</t>
  </si>
  <si>
    <t>Conservation Programmes</t>
  </si>
  <si>
    <t>00.00.71</t>
  </si>
  <si>
    <t>Wet Land Conservation</t>
  </si>
  <si>
    <t>00.00.72</t>
  </si>
  <si>
    <t>Research and Ecological Regeneration</t>
  </si>
  <si>
    <t>Botanical Garden at Rumtek</t>
  </si>
  <si>
    <t>60.00.02</t>
  </si>
  <si>
    <t>60.00.21</t>
  </si>
  <si>
    <t>Research &amp; Ecological Regeneration</t>
  </si>
  <si>
    <t>Prevention &amp; Control of Pollution</t>
  </si>
  <si>
    <t>CAPITAL SECTION</t>
  </si>
  <si>
    <t>Building</t>
  </si>
  <si>
    <t>46</t>
  </si>
  <si>
    <t>48</t>
  </si>
  <si>
    <t>Communication and Building</t>
  </si>
  <si>
    <t>81.00.83</t>
  </si>
  <si>
    <t>DEMAND NO. 12</t>
  </si>
  <si>
    <t>00.44.21</t>
  </si>
  <si>
    <t>00.44.26</t>
  </si>
  <si>
    <t>Advertisement and Publicity</t>
  </si>
  <si>
    <t>Assistance from Zoo Authority of India  (100% CSS)</t>
  </si>
  <si>
    <t>67</t>
  </si>
  <si>
    <t>Biodiversity Schemes</t>
  </si>
  <si>
    <t>67.48.84</t>
  </si>
  <si>
    <t>44</t>
  </si>
  <si>
    <t>Head Office Establishement</t>
  </si>
  <si>
    <t>66</t>
  </si>
  <si>
    <t>61.00.31</t>
  </si>
  <si>
    <t>00.45.84</t>
  </si>
  <si>
    <t>Environmental Commission</t>
  </si>
  <si>
    <t>62.00.50</t>
  </si>
  <si>
    <t>81.00.84</t>
  </si>
  <si>
    <t>00.48.74</t>
  </si>
  <si>
    <t>Construction of Foot Path from Damthang to Tendong Ridge</t>
  </si>
  <si>
    <t>66.44.83</t>
  </si>
  <si>
    <t>Assistance from Zoo Authority of India  (50:50% CSS)</t>
  </si>
  <si>
    <t>66.44.81</t>
  </si>
  <si>
    <t>Implementation of Fodder Development Programme- Grassland Development including Grass Reserves (100%CSS)</t>
  </si>
  <si>
    <t>Treatment of Landslide and Erosion Control in West District (100% CSS)</t>
  </si>
  <si>
    <t>00.46.75</t>
  </si>
  <si>
    <t>70.44.84</t>
  </si>
  <si>
    <t>60.00.81</t>
  </si>
  <si>
    <t>70.61.82</t>
  </si>
  <si>
    <t>70.44.85</t>
  </si>
  <si>
    <t>Other Taxes and Duties on Commodities and Services</t>
  </si>
  <si>
    <t>Transfer to Reserve Fund/ Deposit Accounts</t>
  </si>
  <si>
    <t>Transfer to Sikkim Ecology Fund</t>
  </si>
  <si>
    <t>Assistance to Zilla Parishads/District Level Panchayats</t>
  </si>
  <si>
    <t>Assistance to Gram Panchayats</t>
  </si>
  <si>
    <t>61.00.82</t>
  </si>
  <si>
    <t>70.44.74</t>
  </si>
  <si>
    <t>67.00.31</t>
  </si>
  <si>
    <t>Grant in Aid to State Biodiversity Board</t>
  </si>
  <si>
    <t>00.44.79</t>
  </si>
  <si>
    <t>Capacity Building/Training</t>
  </si>
  <si>
    <t>70.44.75</t>
  </si>
  <si>
    <t>Nursery</t>
  </si>
  <si>
    <t>00.44.73</t>
  </si>
  <si>
    <t>Smriti Ban at Hanumantok</t>
  </si>
  <si>
    <t>00.46.87</t>
  </si>
  <si>
    <t>81.00.85</t>
  </si>
  <si>
    <t>II. Details of the estimates and the heads under which this grant will be accounted for:</t>
  </si>
  <si>
    <t>Revenue</t>
  </si>
  <si>
    <t>Capital</t>
  </si>
  <si>
    <t>Dev.of Khanchendzonga National Park    (100% CSS)</t>
  </si>
  <si>
    <t>Development of Kyongnosla Alpine Sanctuary (100% CSS)</t>
  </si>
  <si>
    <t>Eco Development of Barsey Rhododendron Sanctuary (NEC)</t>
  </si>
  <si>
    <t>Waste Land Development (100%CSS)</t>
  </si>
  <si>
    <t>(iii) Collection of Taxes on Commodities &amp; Services</t>
  </si>
  <si>
    <t>Other Taxes and Duties on Commodities &amp;  Services</t>
  </si>
  <si>
    <t>(c) Special Area Programmes</t>
  </si>
  <si>
    <t>44.00.70</t>
  </si>
  <si>
    <t>Training (Capacity Building)</t>
  </si>
  <si>
    <t>66.44.70</t>
  </si>
  <si>
    <t>72.00.74</t>
  </si>
  <si>
    <t>Compensatory Afforestation (State Plan)</t>
  </si>
  <si>
    <t>00.00.50</t>
  </si>
  <si>
    <t>00.48.83</t>
  </si>
  <si>
    <t>00.00.81</t>
  </si>
  <si>
    <t>State Pollution Control Board</t>
  </si>
  <si>
    <t>Buildings</t>
  </si>
  <si>
    <t>00.44.72</t>
  </si>
  <si>
    <t>00.48.75</t>
  </si>
  <si>
    <t>00.48.76</t>
  </si>
  <si>
    <t>Construction of Eco-friendly Park at Amlaten, Damthang</t>
  </si>
  <si>
    <t>Development of Himalayan Zoological 
Park</t>
  </si>
  <si>
    <t>Management of Wetland-Gurudongmar/ Tsongu/ Phedang (100% CSS)</t>
  </si>
  <si>
    <t>Training (In service)</t>
  </si>
  <si>
    <t>Bird Sanctuary at Rabdentse</t>
  </si>
  <si>
    <t>A - General Services (b) Fiscal Services</t>
  </si>
  <si>
    <t>(d) Administrative Services</t>
  </si>
  <si>
    <t>C - Economic Services (a) Agriculture and Allied Activities</t>
  </si>
  <si>
    <t>C - Capital Accounts of Economic Services</t>
  </si>
  <si>
    <t>National Oilseeds and Vegitable Oil Development (100% CSS)</t>
  </si>
  <si>
    <t>Barsey Rhododendron Sanctuary 
(100% CSS)</t>
  </si>
  <si>
    <t>Development of Phangulakha Sanctuary 
(100% CSS)</t>
  </si>
  <si>
    <t>Development of Fambung Lho  Sanctuary 
(100% CSS)</t>
  </si>
  <si>
    <t>Development of Kitam Sanctuary 
(100% CSS)</t>
  </si>
  <si>
    <t>Treatment of Landslide and Erosion Control in South Sikkim (100% CSS)</t>
  </si>
  <si>
    <t>Waste Land Development (100% CSS)</t>
  </si>
  <si>
    <t>Waste Land Development (Forest)</t>
  </si>
  <si>
    <t>Capital Outlay on Forestry &amp; Wild Life</t>
  </si>
  <si>
    <t>Forestry</t>
  </si>
  <si>
    <t>Integrated Forest Protection Scheme                       
(90:10% CSS)</t>
  </si>
  <si>
    <t>2009-10</t>
  </si>
  <si>
    <t>Botanical Garden Hee-Gorucharran</t>
  </si>
  <si>
    <t>00.60.42</t>
  </si>
  <si>
    <t>61.00.50</t>
  </si>
  <si>
    <t>Eco-Park at Jureli Dara, Daramdin</t>
  </si>
  <si>
    <t>00.46.76</t>
  </si>
  <si>
    <t>Directorate of Eco-Tourism</t>
  </si>
  <si>
    <t>68.00.01</t>
  </si>
  <si>
    <t>68.00.11</t>
  </si>
  <si>
    <t>68.00.13</t>
  </si>
  <si>
    <t>13.44.42</t>
  </si>
  <si>
    <t>66.44.72</t>
  </si>
  <si>
    <t>(i) Science Technology and Environment</t>
  </si>
  <si>
    <t>State Land Use and Environment Board</t>
  </si>
  <si>
    <t>Silviculture</t>
  </si>
  <si>
    <t>Statistics</t>
  </si>
  <si>
    <t>Farm Forestry</t>
  </si>
  <si>
    <t>Sericulture Cluster Development.</t>
  </si>
  <si>
    <t>Green Mission</t>
  </si>
  <si>
    <t>Operational Expenses</t>
  </si>
  <si>
    <t>Environmental Forestry and Wildlife</t>
  </si>
  <si>
    <t>Khanchendzonga National Park</t>
  </si>
  <si>
    <t>Maintenance</t>
  </si>
  <si>
    <t>Environmental Forestry &amp; Wild Life</t>
  </si>
  <si>
    <t>Communications and Buildings</t>
  </si>
  <si>
    <t>66.00.01</t>
  </si>
  <si>
    <t>66.00.11</t>
  </si>
  <si>
    <t>66.00.13</t>
  </si>
  <si>
    <t>66.00.50</t>
  </si>
  <si>
    <t>00.44.42</t>
  </si>
  <si>
    <t>Compensatory Afforestation Schemes 
as per FCA 1980</t>
  </si>
  <si>
    <t>Grant in Aid to State Pollution 
Control Board</t>
  </si>
  <si>
    <t>Treatment of Landslide and Erosion 
Control in Rangrang Water Shed 
(100% CSS)</t>
  </si>
  <si>
    <t>70.44.76</t>
  </si>
  <si>
    <t>CM's 10 Minutes Earth Programme</t>
  </si>
  <si>
    <t>00.48.77</t>
  </si>
  <si>
    <t>Construction of Footpath from Jaubari to Bakhim</t>
  </si>
  <si>
    <t>62.00.75</t>
  </si>
  <si>
    <t>Research on Cordyceps Sinensis</t>
  </si>
  <si>
    <t>Regional Administrative Centre, 
Jorethang</t>
  </si>
  <si>
    <t>Survey &amp; Utilisation of Forest 
Resources</t>
  </si>
  <si>
    <t>Construction of Footpath, Meditation 
Hut and Land Development at Navadurga Mandir at Tamlachaur, Sadam</t>
  </si>
  <si>
    <t>Ecological Development of Urban
Areas</t>
  </si>
  <si>
    <t>Extension and Upgradation of 
Biodiversity Park at Damthang in South</t>
  </si>
  <si>
    <t>61.46.81</t>
  </si>
  <si>
    <t>Note:</t>
  </si>
  <si>
    <t>FOREST, ENVIRONMENT AND WILDLIFE MANAGEMENT</t>
  </si>
  <si>
    <t>The above estimate does not include the recoveries shown below which are adjusted in account as reduction in expenditure by debit to 8235- General &amp; Other Reserve Funds, 200-Other Funds, Special Fund for Compensatory Afforestation and  Ecology Fund and  credit to 2406- Forest &amp; Wild Life, 01-Forestry, 901-Deduct amount met from Special Fund and 3435-Ecology and Environment, 03-Environmental Research and Ecological Regeneration, 901- Deduct amount met from Sikkim Ecology Fund respectively</t>
  </si>
  <si>
    <t>Deduct Recoveries of Overpaymentss</t>
  </si>
  <si>
    <t>2010-11</t>
  </si>
  <si>
    <t>00.38.50</t>
  </si>
  <si>
    <t>66.44.84</t>
  </si>
  <si>
    <t>63.00.50</t>
  </si>
  <si>
    <t>00.46.88</t>
  </si>
  <si>
    <t>Creation of Banbas Project in Bersay Rhodedendron Sanctuary at Hee Bermiok (NEC)</t>
  </si>
  <si>
    <t>International Rhodendron Festival -2010 
(100% CSS)</t>
  </si>
  <si>
    <t>00.46.77</t>
  </si>
  <si>
    <t>Beautification of Rambam Bridge Check post</t>
  </si>
  <si>
    <t>Preservation of Forest Wealth (Grant 
under 13th Finance Commission)</t>
  </si>
  <si>
    <t>Maintenance of Forest (Grant under 
12th Finance Commission)</t>
  </si>
  <si>
    <t>Promotion of Sustainable Forest Management (JICA-EAP)</t>
  </si>
  <si>
    <t>2011-12</t>
  </si>
  <si>
    <t>I. Estimate of the amount required in the year ending 31st March, 2012 to defray the charges in respect of  Forest, Enviroment and Widlife Management</t>
  </si>
  <si>
    <t>Development of Maenam Sanctuaries            (100% CSS)</t>
  </si>
  <si>
    <t>64.00.50</t>
  </si>
  <si>
    <t>Other Charges IRF</t>
  </si>
  <si>
    <t>(In Thousands of Rupees)</t>
  </si>
  <si>
    <t>Provision under NEC,NLCPR and Centrally Sponsored Schemes consist of Central Share only.</t>
  </si>
  <si>
    <t>Lumpsum Provision for Revision of Pay</t>
  </si>
  <si>
    <t>Regulation of Eco-Tourism</t>
  </si>
  <si>
    <t>Schemes Funded under Sikkim Ecology 
Fund</t>
  </si>
  <si>
    <t>Strengthening of Existing Jawahar Lal 
Nehru Botanical Garden at  Rumtek 
(100% CSS)</t>
  </si>
  <si>
    <t>Improvement of Infrastructural Facilities of Botanical Garden at Hee-Gorucharan 
(100% CSS)</t>
  </si>
  <si>
    <t>Deduct Amount Met from Ecology Fund</t>
  </si>
  <si>
    <t>Deduct amount Met from Special Fund for Compensatory Afforestation</t>
  </si>
  <si>
    <t>International Rhodendron Festival (State Share)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</si>
</sst>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0#"/>
    <numFmt numFmtId="179" formatCode="0#"/>
    <numFmt numFmtId="180" formatCode="##"/>
    <numFmt numFmtId="181" formatCode="0000##"/>
    <numFmt numFmtId="182" formatCode="00000#"/>
    <numFmt numFmtId="183" formatCode="00.00#"/>
    <numFmt numFmtId="184" formatCode="00.###"/>
    <numFmt numFmtId="185" formatCode="00.#0"/>
    <numFmt numFmtId="186" formatCode="00.000"/>
    <numFmt numFmtId="187" formatCode="#0"/>
    <numFmt numFmtId="188" formatCode="00.00"/>
    <numFmt numFmtId="189" formatCode="_-* #,##0.00\ _k_r_-;\-* #,##0.00\ _k_r_-;_-* &quot;-&quot;??\ _k_r_-;_-@_-"/>
    <numFmt numFmtId="190" formatCode="00.0"/>
    <numFmt numFmtId="191" formatCode="00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59" applyFont="1" applyFill="1" applyProtection="1">
      <alignment/>
      <protection/>
    </xf>
    <xf numFmtId="184" fontId="7" fillId="0" borderId="0" xfId="59" applyNumberFormat="1" applyFont="1" applyFill="1" applyAlignment="1" applyProtection="1">
      <alignment horizontal="right" vertical="top"/>
      <protection/>
    </xf>
    <xf numFmtId="0" fontId="7" fillId="0" borderId="0" xfId="59" applyFont="1" applyFill="1" applyAlignment="1" applyProtection="1">
      <alignment horizontal="left" vertical="top" wrapText="1"/>
      <protection/>
    </xf>
    <xf numFmtId="0" fontId="6" fillId="0" borderId="0" xfId="59" applyFont="1" applyFill="1" applyAlignment="1" applyProtection="1">
      <alignment horizontal="right" vertical="top"/>
      <protection/>
    </xf>
    <xf numFmtId="0" fontId="6" fillId="0" borderId="0" xfId="59" applyFont="1" applyFill="1" applyAlignment="1" applyProtection="1">
      <alignment horizontal="left" vertical="top" wrapText="1"/>
      <protection/>
    </xf>
    <xf numFmtId="0" fontId="7" fillId="0" borderId="0" xfId="59" applyFont="1" applyFill="1" applyAlignment="1" applyProtection="1">
      <alignment horizontal="right" vertical="top"/>
      <protection/>
    </xf>
    <xf numFmtId="184" fontId="7" fillId="0" borderId="0" xfId="63" applyNumberFormat="1" applyFont="1" applyFill="1" applyBorder="1" applyAlignment="1" applyProtection="1">
      <alignment horizontal="right" vertical="top" wrapText="1"/>
      <protection/>
    </xf>
    <xf numFmtId="0" fontId="7" fillId="0" borderId="0" xfId="63" applyFont="1" applyFill="1" applyBorder="1" applyAlignment="1" applyProtection="1">
      <alignment horizontal="left" vertical="top" wrapText="1"/>
      <protection/>
    </xf>
    <xf numFmtId="181" fontId="6" fillId="0" borderId="0" xfId="57" applyNumberFormat="1" applyFont="1" applyFill="1" applyAlignment="1">
      <alignment horizontal="right" vertical="top" wrapText="1"/>
      <protection/>
    </xf>
    <xf numFmtId="0" fontId="6" fillId="0" borderId="0" xfId="57" applyFont="1" applyFill="1" applyAlignment="1" applyProtection="1">
      <alignment horizontal="left" vertical="top" wrapText="1"/>
      <protection/>
    </xf>
    <xf numFmtId="182" fontId="6" fillId="0" borderId="0" xfId="57" applyNumberFormat="1" applyFont="1" applyFill="1" applyAlignment="1">
      <alignment horizontal="right" vertical="top" wrapText="1"/>
      <protection/>
    </xf>
    <xf numFmtId="0" fontId="6" fillId="0" borderId="0" xfId="57" applyFont="1" applyFill="1" applyAlignment="1">
      <alignment horizontal="right" vertical="top" wrapText="1"/>
      <protection/>
    </xf>
    <xf numFmtId="0" fontId="6" fillId="0" borderId="0" xfId="57" applyFont="1" applyFill="1" applyAlignment="1" applyProtection="1">
      <alignment horizontal="justify" vertical="justify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 applyProtection="1">
      <alignment horizontal="left"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>
      <alignment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 horizontal="right"/>
      <protection/>
    </xf>
    <xf numFmtId="0" fontId="7" fillId="0" borderId="0" xfId="57" applyNumberFormat="1" applyFont="1" applyFill="1" applyBorder="1" applyAlignment="1">
      <alignment horizontal="center"/>
      <protection/>
    </xf>
    <xf numFmtId="0" fontId="6" fillId="0" borderId="0" xfId="57" applyNumberFormat="1" applyFont="1" applyFill="1" applyBorder="1" applyAlignment="1" applyProtection="1">
      <alignment horizontal="left"/>
      <protection/>
    </xf>
    <xf numFmtId="0" fontId="7" fillId="0" borderId="0" xfId="57" applyFont="1" applyFill="1" applyBorder="1">
      <alignment/>
      <protection/>
    </xf>
    <xf numFmtId="0" fontId="6" fillId="0" borderId="0" xfId="57" applyFont="1" applyFill="1" applyAlignment="1">
      <alignment vertical="top" wrapText="1"/>
      <protection/>
    </xf>
    <xf numFmtId="0" fontId="6" fillId="0" borderId="0" xfId="57" applyFont="1" applyFill="1" applyAlignment="1" applyProtection="1">
      <alignment horizontal="left"/>
      <protection/>
    </xf>
    <xf numFmtId="0" fontId="7" fillId="0" borderId="0" xfId="57" applyFont="1" applyFill="1" applyBorder="1" applyAlignment="1" applyProtection="1">
      <alignment horizontal="right"/>
      <protection/>
    </xf>
    <xf numFmtId="0" fontId="6" fillId="0" borderId="10" xfId="62" applyFont="1" applyFill="1" applyBorder="1">
      <alignment/>
      <protection/>
    </xf>
    <xf numFmtId="0" fontId="6" fillId="0" borderId="11" xfId="63" applyFont="1" applyFill="1" applyBorder="1" applyAlignment="1" applyProtection="1">
      <alignment vertical="top" wrapText="1"/>
      <protection/>
    </xf>
    <xf numFmtId="0" fontId="6" fillId="0" borderId="11" xfId="63" applyFont="1" applyFill="1" applyBorder="1" applyAlignment="1" applyProtection="1">
      <alignment horizontal="right" vertical="top" wrapText="1"/>
      <protection/>
    </xf>
    <xf numFmtId="0" fontId="6" fillId="0" borderId="0" xfId="62" applyFont="1" applyFill="1" applyBorder="1" applyProtection="1">
      <alignment/>
      <protection/>
    </xf>
    <xf numFmtId="0" fontId="6" fillId="0" borderId="0" xfId="63" applyFont="1" applyFill="1" applyProtection="1">
      <alignment/>
      <protection/>
    </xf>
    <xf numFmtId="0" fontId="6" fillId="0" borderId="0" xfId="63" applyFont="1" applyFill="1" applyBorder="1" applyAlignment="1" applyProtection="1">
      <alignment vertical="top" wrapText="1"/>
      <protection/>
    </xf>
    <xf numFmtId="0" fontId="6" fillId="0" borderId="0" xfId="63" applyFont="1" applyFill="1" applyBorder="1" applyAlignment="1" applyProtection="1">
      <alignment horizontal="right" vertical="top" wrapText="1"/>
      <protection/>
    </xf>
    <xf numFmtId="0" fontId="6" fillId="0" borderId="0" xfId="62" applyFont="1" applyFill="1" applyAlignment="1" applyProtection="1">
      <alignment horizontal="left"/>
      <protection/>
    </xf>
    <xf numFmtId="0" fontId="6" fillId="0" borderId="10" xfId="63" applyFont="1" applyFill="1" applyBorder="1" applyAlignment="1" applyProtection="1">
      <alignment vertical="top" wrapText="1"/>
      <protection/>
    </xf>
    <xf numFmtId="0" fontId="6" fillId="0" borderId="10" xfId="63" applyFont="1" applyFill="1" applyBorder="1" applyAlignment="1" applyProtection="1">
      <alignment horizontal="right" vertical="top" wrapText="1"/>
      <protection/>
    </xf>
    <xf numFmtId="0" fontId="6" fillId="0" borderId="10" xfId="62" applyFont="1" applyFill="1" applyBorder="1" applyProtection="1">
      <alignment/>
      <protection/>
    </xf>
    <xf numFmtId="0" fontId="7" fillId="0" borderId="0" xfId="57" applyFont="1" applyFill="1" applyAlignment="1" applyProtection="1">
      <alignment horizontal="center"/>
      <protection/>
    </xf>
    <xf numFmtId="0" fontId="7" fillId="0" borderId="0" xfId="57" applyFont="1" applyFill="1" applyAlignment="1" applyProtection="1">
      <alignment horizontal="left" vertical="top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Border="1" applyAlignment="1" applyProtection="1">
      <alignment horizontal="left" vertical="top" wrapText="1"/>
      <protection/>
    </xf>
    <xf numFmtId="49" fontId="6" fillId="0" borderId="0" xfId="57" applyNumberFormat="1" applyFont="1" applyFill="1" applyAlignment="1">
      <alignment horizontal="right" vertical="top" wrapText="1"/>
      <protection/>
    </xf>
    <xf numFmtId="187" fontId="6" fillId="0" borderId="0" xfId="57" applyNumberFormat="1" applyFont="1" applyFill="1" applyAlignment="1">
      <alignment horizontal="right" vertical="top" wrapText="1"/>
      <protection/>
    </xf>
    <xf numFmtId="179" fontId="6" fillId="0" borderId="0" xfId="57" applyNumberFormat="1" applyFont="1" applyFill="1" applyAlignment="1">
      <alignment horizontal="right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182" fontId="6" fillId="0" borderId="0" xfId="57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>
      <alignment horizontal="right" vertical="top" wrapText="1"/>
      <protection/>
    </xf>
    <xf numFmtId="0" fontId="6" fillId="0" borderId="0" xfId="57" applyFont="1" applyFill="1" applyAlignment="1">
      <alignment horizontal="left"/>
      <protection/>
    </xf>
    <xf numFmtId="0" fontId="7" fillId="0" borderId="0" xfId="57" applyFont="1" applyFill="1" applyAlignment="1" applyProtection="1">
      <alignment horizontal="left"/>
      <protection/>
    </xf>
    <xf numFmtId="0" fontId="7" fillId="0" borderId="0" xfId="57" applyFont="1" applyFill="1" applyAlignment="1">
      <alignment horizontal="right" vertical="top" wrapText="1"/>
      <protection/>
    </xf>
    <xf numFmtId="184" fontId="7" fillId="0" borderId="0" xfId="57" applyNumberFormat="1" applyFont="1" applyFill="1" applyAlignment="1">
      <alignment horizontal="right" vertical="top" wrapText="1"/>
      <protection/>
    </xf>
    <xf numFmtId="183" fontId="7" fillId="0" borderId="0" xfId="57" applyNumberFormat="1" applyFont="1" applyFill="1" applyAlignment="1">
      <alignment horizontal="right" vertical="top" wrapText="1"/>
      <protection/>
    </xf>
    <xf numFmtId="178" fontId="7" fillId="0" borderId="0" xfId="57" applyNumberFormat="1" applyFont="1" applyFill="1" applyAlignment="1">
      <alignment horizontal="right" vertical="top" wrapText="1"/>
      <protection/>
    </xf>
    <xf numFmtId="183" fontId="7" fillId="0" borderId="0" xfId="57" applyNumberFormat="1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 horizontal="right" vertical="top" wrapText="1"/>
      <protection/>
    </xf>
    <xf numFmtId="186" fontId="7" fillId="0" borderId="0" xfId="57" applyNumberFormat="1" applyFont="1" applyFill="1" applyAlignment="1">
      <alignment horizontal="right" vertical="top" wrapText="1"/>
      <protection/>
    </xf>
    <xf numFmtId="185" fontId="6" fillId="0" borderId="0" xfId="57" applyNumberFormat="1" applyFont="1" applyFill="1" applyAlignment="1">
      <alignment horizontal="right" vertical="top" wrapText="1"/>
      <protection/>
    </xf>
    <xf numFmtId="185" fontId="6" fillId="0" borderId="0" xfId="57" applyNumberFormat="1" applyFont="1" applyFill="1" applyBorder="1" applyAlignment="1">
      <alignment horizontal="right" vertical="top" wrapText="1"/>
      <protection/>
    </xf>
    <xf numFmtId="187" fontId="6" fillId="0" borderId="0" xfId="57" applyNumberFormat="1" applyFont="1" applyFill="1" applyBorder="1" applyAlignment="1">
      <alignment horizontal="right" vertical="top" wrapText="1"/>
      <protection/>
    </xf>
    <xf numFmtId="1" fontId="6" fillId="0" borderId="0" xfId="57" applyNumberFormat="1" applyFont="1" applyFill="1" applyAlignment="1">
      <alignment horizontal="right" vertical="top" wrapText="1"/>
      <protection/>
    </xf>
    <xf numFmtId="1" fontId="6" fillId="0" borderId="0" xfId="57" applyNumberFormat="1" applyFont="1" applyFill="1" applyBorder="1" applyAlignment="1">
      <alignment horizontal="right" vertical="top" wrapText="1"/>
      <protection/>
    </xf>
    <xf numFmtId="188" fontId="6" fillId="0" borderId="0" xfId="57" applyNumberFormat="1" applyFont="1" applyFill="1" applyAlignment="1">
      <alignment horizontal="right" vertical="top" wrapText="1"/>
      <protection/>
    </xf>
    <xf numFmtId="188" fontId="6" fillId="0" borderId="0" xfId="57" applyNumberFormat="1" applyFont="1" applyFill="1" applyBorder="1" applyAlignment="1">
      <alignment horizontal="right" vertical="top" wrapText="1"/>
      <protection/>
    </xf>
    <xf numFmtId="186" fontId="7" fillId="0" borderId="0" xfId="57" applyNumberFormat="1" applyFont="1" applyFill="1" applyBorder="1" applyAlignment="1">
      <alignment horizontal="right" vertical="top" wrapText="1"/>
      <protection/>
    </xf>
    <xf numFmtId="179" fontId="6" fillId="0" borderId="0" xfId="57" applyNumberFormat="1" applyFont="1" applyFill="1" applyBorder="1" applyAlignment="1">
      <alignment horizontal="right"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horizontal="right" vertical="top" wrapText="1"/>
      <protection/>
    </xf>
    <xf numFmtId="0" fontId="7" fillId="0" borderId="12" xfId="57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 applyProtection="1">
      <alignment horizontal="justify" vertical="justify" wrapText="1"/>
      <protection/>
    </xf>
    <xf numFmtId="0" fontId="6" fillId="0" borderId="0" xfId="59" applyFont="1" applyFill="1" applyBorder="1" applyProtection="1">
      <alignment/>
      <protection/>
    </xf>
    <xf numFmtId="184" fontId="7" fillId="0" borderId="0" xfId="59" applyNumberFormat="1" applyFont="1" applyFill="1" applyBorder="1" applyAlignment="1" applyProtection="1">
      <alignment horizontal="right" vertical="top"/>
      <protection/>
    </xf>
    <xf numFmtId="0" fontId="7" fillId="0" borderId="0" xfId="59" applyFont="1" applyFill="1" applyBorder="1" applyAlignment="1" applyProtection="1">
      <alignment horizontal="left" vertical="top" wrapText="1"/>
      <protection/>
    </xf>
    <xf numFmtId="0" fontId="6" fillId="0" borderId="0" xfId="59" applyFont="1" applyFill="1" applyBorder="1" applyAlignment="1" applyProtection="1">
      <alignment horizontal="right" vertical="top"/>
      <protection/>
    </xf>
    <xf numFmtId="0" fontId="6" fillId="0" borderId="0" xfId="59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Border="1" applyAlignment="1">
      <alignment vertical="top" wrapText="1"/>
      <protection/>
    </xf>
    <xf numFmtId="49" fontId="6" fillId="0" borderId="0" xfId="57" applyNumberFormat="1" applyFont="1" applyFill="1" applyBorder="1" applyAlignment="1">
      <alignment horizontal="right" vertical="top" wrapText="1"/>
      <protection/>
    </xf>
    <xf numFmtId="0" fontId="6" fillId="0" borderId="10" xfId="57" applyFont="1" applyFill="1" applyBorder="1" applyAlignment="1">
      <alignment horizontal="right" vertical="top" wrapText="1"/>
      <protection/>
    </xf>
    <xf numFmtId="0" fontId="6" fillId="0" borderId="10" xfId="57" applyFont="1" applyFill="1" applyBorder="1" applyAlignment="1" applyProtection="1">
      <alignment horizontal="left" vertical="top" wrapText="1"/>
      <protection/>
    </xf>
    <xf numFmtId="182" fontId="6" fillId="0" borderId="10" xfId="57" applyNumberFormat="1" applyFont="1" applyFill="1" applyBorder="1" applyAlignment="1">
      <alignment horizontal="right" vertical="top" wrapText="1"/>
      <protection/>
    </xf>
    <xf numFmtId="179" fontId="6" fillId="0" borderId="10" xfId="57" applyNumberFormat="1" applyFont="1" applyFill="1" applyBorder="1" applyAlignment="1">
      <alignment horizontal="right" vertical="top" wrapText="1"/>
      <protection/>
    </xf>
    <xf numFmtId="43" fontId="7" fillId="0" borderId="0" xfId="42" applyFont="1" applyFill="1" applyBorder="1" applyAlignment="1">
      <alignment horizontal="right" vertical="top" wrapText="1"/>
    </xf>
    <xf numFmtId="43" fontId="7" fillId="0" borderId="0" xfId="42" applyFont="1" applyFill="1" applyBorder="1" applyAlignment="1" applyProtection="1">
      <alignment horizontal="left" vertical="top" wrapText="1"/>
      <protection/>
    </xf>
    <xf numFmtId="181" fontId="6" fillId="0" borderId="0" xfId="57" applyNumberFormat="1" applyFont="1" applyFill="1" applyBorder="1" applyAlignment="1">
      <alignment horizontal="right" vertical="top" wrapText="1"/>
      <protection/>
    </xf>
    <xf numFmtId="186" fontId="6" fillId="0" borderId="0" xfId="57" applyNumberFormat="1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 applyProtection="1">
      <alignment horizontal="justify" vertical="justify" wrapText="1"/>
      <protection/>
    </xf>
    <xf numFmtId="180" fontId="6" fillId="0" borderId="0" xfId="57" applyNumberFormat="1" applyFont="1" applyFill="1" applyBorder="1" applyAlignment="1">
      <alignment horizontal="right" vertical="top" wrapText="1"/>
      <protection/>
    </xf>
    <xf numFmtId="0" fontId="6" fillId="0" borderId="0" xfId="42" applyNumberFormat="1" applyFont="1" applyFill="1" applyAlignment="1">
      <alignment horizontal="right"/>
    </xf>
    <xf numFmtId="0" fontId="6" fillId="0" borderId="0" xfId="57" applyNumberFormat="1" applyFont="1" applyFill="1" applyAlignment="1">
      <alignment horizontal="right"/>
      <protection/>
    </xf>
    <xf numFmtId="0" fontId="6" fillId="0" borderId="12" xfId="57" applyNumberFormat="1" applyFont="1" applyFill="1" applyBorder="1" applyAlignment="1">
      <alignment horizontal="right"/>
      <protection/>
    </xf>
    <xf numFmtId="0" fontId="6" fillId="0" borderId="0" xfId="57" applyNumberFormat="1" applyFont="1" applyFill="1" applyBorder="1" applyAlignment="1">
      <alignment horizontal="right"/>
      <protection/>
    </xf>
    <xf numFmtId="0" fontId="6" fillId="0" borderId="10" xfId="57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6" fillId="0" borderId="12" xfId="42" applyNumberFormat="1" applyFont="1" applyFill="1" applyBorder="1" applyAlignment="1" applyProtection="1">
      <alignment horizontal="right"/>
      <protection/>
    </xf>
    <xf numFmtId="0" fontId="6" fillId="0" borderId="12" xfId="57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Border="1" applyAlignment="1" applyProtection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Border="1" applyAlignment="1">
      <alignment horizontal="right"/>
    </xf>
    <xf numFmtId="0" fontId="6" fillId="0" borderId="11" xfId="57" applyNumberFormat="1" applyFont="1" applyFill="1" applyBorder="1" applyAlignment="1" applyProtection="1">
      <alignment horizontal="right"/>
      <protection/>
    </xf>
    <xf numFmtId="0" fontId="6" fillId="0" borderId="11" xfId="42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0" xfId="57" applyFont="1" applyFill="1" applyBorder="1" applyAlignment="1" applyProtection="1">
      <alignment horizontal="left" vertical="justify"/>
      <protection/>
    </xf>
    <xf numFmtId="0" fontId="7" fillId="0" borderId="0" xfId="57" applyNumberFormat="1" applyFont="1" applyFill="1" applyAlignment="1">
      <alignment horizontal="center"/>
      <protection/>
    </xf>
    <xf numFmtId="0" fontId="6" fillId="0" borderId="0" xfId="57" applyNumberFormat="1" applyFont="1" applyFill="1" applyAlignment="1" applyProtection="1">
      <alignment horizontal="left"/>
      <protection/>
    </xf>
    <xf numFmtId="0" fontId="6" fillId="0" borderId="0" xfId="57" applyNumberFormat="1" applyFont="1" applyFill="1">
      <alignment/>
      <protection/>
    </xf>
    <xf numFmtId="0" fontId="7" fillId="0" borderId="0" xfId="57" applyNumberFormat="1" applyFont="1" applyFill="1" applyAlignment="1">
      <alignment horizontal="center" vertical="top" wrapText="1"/>
      <protection/>
    </xf>
    <xf numFmtId="0" fontId="6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Border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7" fillId="0" borderId="0" xfId="57" applyNumberFormat="1" applyFont="1" applyFill="1" applyBorder="1" applyAlignment="1" applyProtection="1">
      <alignment horizontal="right"/>
      <protection/>
    </xf>
    <xf numFmtId="0" fontId="6" fillId="0" borderId="10" xfId="62" applyNumberFormat="1" applyFont="1" applyFill="1" applyBorder="1">
      <alignment/>
      <protection/>
    </xf>
    <xf numFmtId="0" fontId="6" fillId="0" borderId="10" xfId="62" applyNumberFormat="1" applyFont="1" applyFill="1" applyBorder="1" applyAlignment="1" applyProtection="1">
      <alignment horizontal="left"/>
      <protection/>
    </xf>
    <xf numFmtId="0" fontId="8" fillId="0" borderId="10" xfId="62" applyNumberFormat="1" applyFont="1" applyFill="1" applyBorder="1" applyAlignment="1" applyProtection="1">
      <alignment horizontal="left"/>
      <protection/>
    </xf>
    <xf numFmtId="0" fontId="8" fillId="0" borderId="10" xfId="62" applyNumberFormat="1" applyFont="1" applyFill="1" applyBorder="1">
      <alignment/>
      <protection/>
    </xf>
    <xf numFmtId="0" fontId="9" fillId="0" borderId="10" xfId="62" applyNumberFormat="1" applyFont="1" applyFill="1" applyBorder="1" applyAlignment="1" applyProtection="1">
      <alignment horizontal="right"/>
      <protection/>
    </xf>
    <xf numFmtId="0" fontId="6" fillId="0" borderId="10" xfId="62" applyNumberFormat="1" applyFont="1" applyFill="1" applyBorder="1" applyAlignment="1" applyProtection="1">
      <alignment horizontal="right"/>
      <protection/>
    </xf>
    <xf numFmtId="0" fontId="6" fillId="0" borderId="0" xfId="62" applyNumberFormat="1" applyFont="1" applyFill="1" applyBorder="1" applyAlignment="1" applyProtection="1">
      <alignment horizontal="right"/>
      <protection/>
    </xf>
    <xf numFmtId="0" fontId="6" fillId="0" borderId="10" xfId="57" applyNumberFormat="1" applyFont="1" applyFill="1" applyBorder="1">
      <alignment/>
      <protection/>
    </xf>
    <xf numFmtId="0" fontId="6" fillId="0" borderId="0" xfId="57" applyNumberFormat="1" applyFont="1" applyFill="1" applyBorder="1">
      <alignment/>
      <protection/>
    </xf>
    <xf numFmtId="0" fontId="6" fillId="0" borderId="0" xfId="42" applyNumberFormat="1" applyFont="1" applyFill="1" applyAlignment="1">
      <alignment horizontal="right" wrapText="1"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Border="1" applyAlignment="1">
      <alignment horizontal="right" wrapText="1"/>
    </xf>
    <xf numFmtId="0" fontId="6" fillId="0" borderId="10" xfId="42" applyNumberFormat="1" applyFont="1" applyFill="1" applyBorder="1" applyAlignment="1">
      <alignment horizontal="right" wrapText="1"/>
    </xf>
    <xf numFmtId="189" fontId="6" fillId="0" borderId="0" xfId="42" applyNumberFormat="1" applyFont="1" applyFill="1" applyBorder="1" applyAlignment="1" applyProtection="1">
      <alignment horizontal="right" wrapText="1"/>
      <protection/>
    </xf>
    <xf numFmtId="0" fontId="6" fillId="0" borderId="0" xfId="63" applyFont="1" applyFill="1" applyBorder="1" applyAlignment="1" applyProtection="1">
      <alignment horizontal="left" vertical="top" wrapText="1"/>
      <protection/>
    </xf>
    <xf numFmtId="182" fontId="6" fillId="0" borderId="0" xfId="63" applyNumberFormat="1" applyFont="1" applyFill="1" applyBorder="1" applyAlignment="1" applyProtection="1">
      <alignment horizontal="right" vertical="top" wrapText="1"/>
      <protection/>
    </xf>
    <xf numFmtId="183" fontId="7" fillId="0" borderId="10" xfId="57" applyNumberFormat="1" applyFont="1" applyFill="1" applyBorder="1" applyAlignment="1">
      <alignment horizontal="right" vertical="top" wrapText="1"/>
      <protection/>
    </xf>
    <xf numFmtId="0" fontId="7" fillId="0" borderId="10" xfId="57" applyFont="1" applyFill="1" applyBorder="1" applyAlignment="1" applyProtection="1">
      <alignment horizontal="left" vertical="top" wrapText="1"/>
      <protection/>
    </xf>
    <xf numFmtId="186" fontId="6" fillId="0" borderId="10" xfId="57" applyNumberFormat="1" applyFont="1" applyFill="1" applyBorder="1" applyAlignment="1">
      <alignment horizontal="right" vertical="top" wrapText="1"/>
      <protection/>
    </xf>
    <xf numFmtId="178" fontId="6" fillId="0" borderId="0" xfId="57" applyNumberFormat="1" applyFont="1" applyFill="1" applyBorder="1" applyAlignment="1">
      <alignment horizontal="right" vertical="top" wrapText="1"/>
      <protection/>
    </xf>
    <xf numFmtId="1" fontId="6" fillId="0" borderId="10" xfId="57" applyNumberFormat="1" applyFont="1" applyFill="1" applyBorder="1" applyAlignment="1">
      <alignment horizontal="right" vertical="top" wrapText="1"/>
      <protection/>
    </xf>
    <xf numFmtId="186" fontId="7" fillId="0" borderId="10" xfId="57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 applyProtection="1">
      <alignment horizontal="left" vertical="justify" wrapText="1"/>
      <protection/>
    </xf>
    <xf numFmtId="0" fontId="6" fillId="0" borderId="0" xfId="61" applyFont="1" applyFill="1" applyBorder="1" applyAlignment="1">
      <alignment horizontal="right" vertical="top" wrapText="1"/>
      <protection/>
    </xf>
    <xf numFmtId="0" fontId="6" fillId="0" borderId="0" xfId="61" applyFont="1" applyFill="1" applyBorder="1" applyAlignment="1" applyProtection="1">
      <alignment horizontal="left" vertical="top" wrapText="1"/>
      <protection/>
    </xf>
    <xf numFmtId="182" fontId="6" fillId="0" borderId="0" xfId="61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 applyProtection="1">
      <alignment horizontal="justify" vertical="justify"/>
      <protection/>
    </xf>
    <xf numFmtId="0" fontId="6" fillId="0" borderId="0" xfId="59" applyFont="1" applyFill="1" applyAlignment="1" applyProtection="1">
      <alignment vertical="top"/>
      <protection/>
    </xf>
    <xf numFmtId="0" fontId="6" fillId="0" borderId="0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7" fillId="0" borderId="0" xfId="61" applyNumberFormat="1" applyFont="1" applyFill="1" applyBorder="1" applyAlignment="1">
      <alignment horizontal="center" vertical="top" wrapText="1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0" fontId="6" fillId="0" borderId="12" xfId="42" applyNumberFormat="1" applyFont="1" applyFill="1" applyBorder="1" applyAlignment="1">
      <alignment horizontal="right" wrapText="1"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0" fontId="6" fillId="0" borderId="12" xfId="58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>
      <alignment vertical="justify"/>
    </xf>
    <xf numFmtId="43" fontId="6" fillId="0" borderId="0" xfId="42" applyFont="1" applyFill="1" applyAlignment="1">
      <alignment horizontal="right" wrapText="1"/>
    </xf>
    <xf numFmtId="43" fontId="6" fillId="0" borderId="10" xfId="42" applyFont="1" applyFill="1" applyBorder="1" applyAlignment="1" applyProtection="1">
      <alignment horizontal="right" wrapText="1"/>
      <protection/>
    </xf>
    <xf numFmtId="43" fontId="6" fillId="0" borderId="0" xfId="42" applyFont="1" applyFill="1" applyAlignment="1" applyProtection="1">
      <alignment horizontal="right" wrapText="1"/>
      <protection/>
    </xf>
    <xf numFmtId="43" fontId="6" fillId="0" borderId="0" xfId="42" applyFont="1" applyFill="1" applyBorder="1" applyAlignment="1">
      <alignment horizontal="right" wrapText="1"/>
    </xf>
    <xf numFmtId="43" fontId="6" fillId="0" borderId="10" xfId="42" applyFont="1" applyFill="1" applyBorder="1" applyAlignment="1">
      <alignment horizontal="right" wrapText="1"/>
    </xf>
    <xf numFmtId="43" fontId="6" fillId="0" borderId="12" xfId="42" applyFont="1" applyFill="1" applyBorder="1" applyAlignment="1" applyProtection="1">
      <alignment horizontal="right" wrapText="1"/>
      <protection/>
    </xf>
    <xf numFmtId="43" fontId="6" fillId="0" borderId="12" xfId="42" applyFont="1" applyFill="1" applyBorder="1" applyAlignment="1">
      <alignment horizontal="right" wrapText="1"/>
    </xf>
    <xf numFmtId="0" fontId="6" fillId="0" borderId="0" xfId="57" applyNumberFormat="1" applyFont="1" applyFill="1" applyAlignment="1">
      <alignment horizontal="right" wrapText="1"/>
      <protection/>
    </xf>
    <xf numFmtId="0" fontId="6" fillId="0" borderId="10" xfId="57" applyNumberFormat="1" applyFont="1" applyFill="1" applyBorder="1" applyAlignment="1" applyProtection="1">
      <alignment horizontal="right" wrapText="1"/>
      <protection/>
    </xf>
    <xf numFmtId="0" fontId="6" fillId="0" borderId="0" xfId="57" applyNumberFormat="1" applyFont="1" applyFill="1" applyBorder="1" applyAlignment="1" applyProtection="1">
      <alignment horizontal="right" wrapText="1"/>
      <protection/>
    </xf>
    <xf numFmtId="0" fontId="6" fillId="0" borderId="0" xfId="57" applyNumberFormat="1" applyFont="1" applyFill="1" applyAlignment="1" applyProtection="1">
      <alignment horizontal="right" wrapText="1"/>
      <protection/>
    </xf>
    <xf numFmtId="0" fontId="6" fillId="0" borderId="0" xfId="57" applyNumberFormat="1" applyFont="1" applyFill="1" applyBorder="1" applyAlignment="1">
      <alignment horizontal="right" wrapText="1"/>
      <protection/>
    </xf>
    <xf numFmtId="0" fontId="6" fillId="0" borderId="10" xfId="57" applyNumberFormat="1" applyFont="1" applyFill="1" applyBorder="1" applyAlignment="1">
      <alignment horizontal="right" wrapText="1"/>
      <protection/>
    </xf>
    <xf numFmtId="0" fontId="6" fillId="0" borderId="0" xfId="58" applyNumberFormat="1" applyFont="1" applyFill="1" applyBorder="1" applyAlignment="1" applyProtection="1">
      <alignment horizontal="right" wrapText="1"/>
      <protection/>
    </xf>
    <xf numFmtId="184" fontId="7" fillId="0" borderId="0" xfId="61" applyNumberFormat="1" applyFont="1" applyFill="1" applyBorder="1">
      <alignment/>
      <protection/>
    </xf>
    <xf numFmtId="0" fontId="0" fillId="0" borderId="0" xfId="0" applyFont="1" applyFill="1" applyAlignment="1">
      <alignment vertical="justify"/>
    </xf>
    <xf numFmtId="188" fontId="6" fillId="0" borderId="10" xfId="57" applyNumberFormat="1" applyFont="1" applyFill="1" applyBorder="1" applyAlignment="1">
      <alignment horizontal="right" vertical="top" wrapText="1"/>
      <protection/>
    </xf>
    <xf numFmtId="0" fontId="6" fillId="0" borderId="10" xfId="57" applyFont="1" applyFill="1" applyBorder="1" applyAlignment="1" applyProtection="1">
      <alignment horizontal="justify" vertical="justify" wrapText="1"/>
      <protection/>
    </xf>
    <xf numFmtId="0" fontId="6" fillId="0" borderId="10" xfId="57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43" fontId="6" fillId="0" borderId="0" xfId="42" applyFont="1" applyFill="1" applyBorder="1" applyAlignment="1" applyProtection="1">
      <alignment horizontal="right"/>
      <protection/>
    </xf>
    <xf numFmtId="0" fontId="6" fillId="0" borderId="11" xfId="57" applyFont="1" applyFill="1" applyBorder="1" applyAlignment="1">
      <alignment vertical="top" wrapText="1"/>
      <protection/>
    </xf>
    <xf numFmtId="182" fontId="6" fillId="0" borderId="11" xfId="57" applyNumberFormat="1" applyFont="1" applyFill="1" applyBorder="1" applyAlignment="1">
      <alignment horizontal="right" vertical="top" wrapText="1"/>
      <protection/>
    </xf>
    <xf numFmtId="0" fontId="6" fillId="0" borderId="11" xfId="57" applyFont="1" applyFill="1" applyBorder="1" applyAlignment="1" applyProtection="1">
      <alignment horizontal="left" vertical="top" wrapText="1"/>
      <protection/>
    </xf>
    <xf numFmtId="0" fontId="6" fillId="0" borderId="11" xfId="42" applyNumberFormat="1" applyFont="1" applyFill="1" applyBorder="1" applyAlignment="1" applyProtection="1">
      <alignment horizontal="right" wrapText="1"/>
      <protection/>
    </xf>
    <xf numFmtId="0" fontId="6" fillId="0" borderId="11" xfId="57" applyNumberFormat="1" applyFont="1" applyFill="1" applyBorder="1" applyAlignment="1" applyProtection="1">
      <alignment horizontal="right" wrapText="1"/>
      <protection/>
    </xf>
    <xf numFmtId="43" fontId="6" fillId="0" borderId="11" xfId="42" applyFont="1" applyFill="1" applyBorder="1" applyAlignment="1" applyProtection="1">
      <alignment horizontal="right" wrapText="1"/>
      <protection/>
    </xf>
    <xf numFmtId="186" fontId="6" fillId="0" borderId="11" xfId="57" applyNumberFormat="1" applyFont="1" applyFill="1" applyBorder="1" applyAlignment="1">
      <alignment horizontal="right" vertical="top" wrapText="1"/>
      <protection/>
    </xf>
    <xf numFmtId="43" fontId="6" fillId="0" borderId="11" xfId="42" applyFont="1" applyFill="1" applyBorder="1" applyAlignment="1">
      <alignment horizontal="right" wrapText="1"/>
    </xf>
    <xf numFmtId="0" fontId="6" fillId="0" borderId="11" xfId="42" applyNumberFormat="1" applyFont="1" applyFill="1" applyBorder="1" applyAlignment="1">
      <alignment horizontal="right" wrapText="1"/>
    </xf>
    <xf numFmtId="43" fontId="6" fillId="0" borderId="0" xfId="42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194" fontId="6" fillId="0" borderId="0" xfId="42" applyNumberFormat="1" applyFont="1" applyFill="1" applyBorder="1" applyAlignment="1" applyProtection="1">
      <alignment horizontal="right" wrapText="1"/>
      <protection/>
    </xf>
    <xf numFmtId="194" fontId="6" fillId="0" borderId="10" xfId="42" applyNumberFormat="1" applyFont="1" applyFill="1" applyBorder="1" applyAlignment="1" applyProtection="1">
      <alignment horizontal="right" wrapText="1"/>
      <protection/>
    </xf>
    <xf numFmtId="194" fontId="6" fillId="0" borderId="0" xfId="42" applyNumberFormat="1" applyFont="1" applyFill="1" applyAlignment="1" applyProtection="1">
      <alignment horizontal="right" wrapText="1"/>
      <protection/>
    </xf>
    <xf numFmtId="194" fontId="6" fillId="0" borderId="12" xfId="42" applyNumberFormat="1" applyFont="1" applyFill="1" applyBorder="1" applyAlignment="1" applyProtection="1">
      <alignment horizontal="right" wrapText="1"/>
      <protection/>
    </xf>
    <xf numFmtId="194" fontId="6" fillId="0" borderId="0" xfId="42" applyNumberFormat="1" applyFont="1" applyFill="1" applyBorder="1" applyAlignment="1">
      <alignment horizontal="right" wrapText="1"/>
    </xf>
    <xf numFmtId="194" fontId="6" fillId="0" borderId="10" xfId="42" applyNumberFormat="1" applyFont="1" applyFill="1" applyBorder="1" applyAlignment="1">
      <alignment horizontal="right" wrapText="1"/>
    </xf>
    <xf numFmtId="194" fontId="6" fillId="0" borderId="11" xfId="42" applyNumberFormat="1" applyFont="1" applyFill="1" applyBorder="1" applyAlignment="1">
      <alignment horizontal="right" wrapText="1"/>
    </xf>
    <xf numFmtId="194" fontId="6" fillId="0" borderId="12" xfId="42" applyNumberFormat="1" applyFont="1" applyFill="1" applyBorder="1" applyAlignment="1">
      <alignment horizontal="right" wrapText="1"/>
    </xf>
    <xf numFmtId="194" fontId="6" fillId="0" borderId="0" xfId="42" applyNumberFormat="1" applyFont="1" applyFill="1" applyAlignment="1">
      <alignment horizontal="right" wrapText="1"/>
    </xf>
    <xf numFmtId="194" fontId="6" fillId="0" borderId="0" xfId="57" applyNumberFormat="1" applyFont="1" applyFill="1" applyAlignment="1">
      <alignment horizontal="right"/>
      <protection/>
    </xf>
    <xf numFmtId="194" fontId="6" fillId="0" borderId="0" xfId="57" applyNumberFormat="1" applyFont="1" applyFill="1" applyBorder="1" applyAlignment="1" applyProtection="1">
      <alignment horizontal="right"/>
      <protection/>
    </xf>
    <xf numFmtId="194" fontId="6" fillId="0" borderId="0" xfId="57" applyNumberFormat="1" applyFont="1" applyFill="1" applyAlignment="1" applyProtection="1">
      <alignment horizontal="right"/>
      <protection/>
    </xf>
    <xf numFmtId="194" fontId="6" fillId="0" borderId="0" xfId="57" applyNumberFormat="1" applyFont="1" applyFill="1" applyBorder="1" applyAlignment="1">
      <alignment horizontal="right"/>
      <protection/>
    </xf>
    <xf numFmtId="0" fontId="6" fillId="0" borderId="0" xfId="42" applyNumberFormat="1" applyFont="1" applyFill="1" applyBorder="1" applyAlignment="1">
      <alignment horizontal="right" wrapText="1"/>
    </xf>
    <xf numFmtId="194" fontId="6" fillId="0" borderId="12" xfId="42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6" fillId="0" borderId="10" xfId="42" applyNumberFormat="1" applyFont="1" applyFill="1" applyBorder="1" applyAlignment="1">
      <alignment horizontal="right" wrapText="1"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43" fontId="6" fillId="0" borderId="10" xfId="42" applyFont="1" applyFill="1" applyBorder="1" applyAlignment="1" applyProtection="1">
      <alignment horizontal="right" wrapText="1"/>
      <protection/>
    </xf>
    <xf numFmtId="0" fontId="6" fillId="0" borderId="11" xfId="63" applyFont="1" applyFill="1" applyBorder="1" applyAlignment="1" applyProtection="1">
      <alignment vertical="top"/>
      <protection/>
    </xf>
    <xf numFmtId="179" fontId="6" fillId="0" borderId="11" xfId="57" applyNumberFormat="1" applyFont="1" applyFill="1" applyBorder="1" applyAlignment="1">
      <alignment horizontal="right" vertical="top" wrapText="1"/>
      <protection/>
    </xf>
    <xf numFmtId="186" fontId="7" fillId="0" borderId="11" xfId="57" applyNumberFormat="1" applyFont="1" applyFill="1" applyBorder="1" applyAlignment="1">
      <alignment horizontal="right" vertical="top" wrapText="1"/>
      <protection/>
    </xf>
    <xf numFmtId="0" fontId="7" fillId="0" borderId="11" xfId="57" applyFont="1" applyFill="1" applyBorder="1" applyAlignment="1" applyProtection="1">
      <alignment horizontal="left" vertical="top" wrapText="1"/>
      <protection/>
    </xf>
    <xf numFmtId="0" fontId="6" fillId="0" borderId="11" xfId="57" applyNumberFormat="1" applyFont="1" applyFill="1" applyBorder="1" applyAlignment="1">
      <alignment horizontal="right"/>
      <protection/>
    </xf>
    <xf numFmtId="0" fontId="6" fillId="0" borderId="0" xfId="62" applyNumberFormat="1" applyFont="1" applyFill="1" applyBorder="1" applyAlignment="1" applyProtection="1">
      <alignment horizontal="center"/>
      <protection/>
    </xf>
    <xf numFmtId="0" fontId="6" fillId="0" borderId="0" xfId="57" applyFont="1" applyFill="1" applyBorder="1" applyAlignment="1" applyProtection="1">
      <alignment horizontal="justify" vertical="justify"/>
      <protection/>
    </xf>
    <xf numFmtId="0" fontId="0" fillId="0" borderId="0" xfId="0" applyFont="1" applyFill="1" applyAlignment="1">
      <alignment vertical="justify"/>
    </xf>
    <xf numFmtId="0" fontId="0" fillId="0" borderId="0" xfId="0" applyNumberFormat="1" applyFont="1" applyFill="1" applyAlignment="1">
      <alignment vertical="justify"/>
    </xf>
    <xf numFmtId="0" fontId="6" fillId="0" borderId="0" xfId="57" applyNumberFormat="1" applyFont="1" applyFill="1" applyAlignment="1" applyProtection="1">
      <alignment horizontal="left" vertical="top" wrapText="1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60" applyFont="1" applyFill="1" applyAlignment="1" applyProtection="1">
      <alignment horizontal="left" vertical="top" wrapText="1"/>
      <protection/>
    </xf>
    <xf numFmtId="0" fontId="6" fillId="0" borderId="0" xfId="60" applyNumberFormat="1" applyFont="1" applyFill="1" applyAlignment="1" applyProtection="1">
      <alignment horizontal="left" vertical="top" wrapText="1"/>
      <protection/>
    </xf>
    <xf numFmtId="0" fontId="6" fillId="0" borderId="11" xfId="62" applyNumberFormat="1" applyFont="1" applyFill="1" applyBorder="1" applyAlignment="1" applyProtection="1">
      <alignment horizontal="center"/>
      <protection/>
    </xf>
    <xf numFmtId="0" fontId="6" fillId="0" borderId="0" xfId="62" applyNumberFormat="1" applyFont="1" applyFill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2004-05_27.5.04" xfId="58"/>
    <cellStyle name="Normal_BUDGET FOR  03-04" xfId="59"/>
    <cellStyle name="Normal_BUDGET FOR  03-04 10-02-03" xfId="60"/>
    <cellStyle name="Normal_budget for 03-04" xfId="61"/>
    <cellStyle name="Normal_BUDGET-2000" xfId="62"/>
    <cellStyle name="Normal_budgetDocNIC02-0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Copy%20of%20budget2008-21_2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Copy%20of%20budget2008-21_2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Copy%20of%20budget2008-21_2\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Copy%20of%20budget2008-21_2\Budget%202004-05\budget%20for%2020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Sheet1"/>
      <sheetName val="RECEIPT"/>
      <sheetName val="AFS-DIS"/>
      <sheetName val="total"/>
      <sheetName val="AFS-RC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76"/>
  <sheetViews>
    <sheetView tabSelected="1" view="pageBreakPreview" zoomScaleSheetLayoutView="100" zoomScalePageLayoutView="0" workbookViewId="0" topLeftCell="A571">
      <selection activeCell="D606" sqref="D606"/>
    </sheetView>
  </sheetViews>
  <sheetFormatPr defaultColWidth="12.421875" defaultRowHeight="12.75"/>
  <cols>
    <col min="1" max="1" width="6.421875" style="23" customWidth="1"/>
    <col min="2" max="2" width="8.140625" style="12" customWidth="1"/>
    <col min="3" max="3" width="34.57421875" style="17" customWidth="1"/>
    <col min="4" max="4" width="8.57421875" style="105" customWidth="1"/>
    <col min="5" max="5" width="9.421875" style="105" customWidth="1"/>
    <col min="6" max="6" width="9.57421875" style="17" customWidth="1"/>
    <col min="7" max="7" width="8.57421875" style="17" customWidth="1"/>
    <col min="8" max="8" width="8.57421875" style="105" customWidth="1"/>
    <col min="9" max="9" width="8.421875" style="105" customWidth="1"/>
    <col min="10" max="10" width="8.57421875" style="105" customWidth="1"/>
    <col min="11" max="11" width="9.140625" style="105" customWidth="1"/>
    <col min="12" max="12" width="8.421875" style="105" customWidth="1"/>
    <col min="13" max="16384" width="12.421875" style="17" customWidth="1"/>
  </cols>
  <sheetData>
    <row r="1" spans="1:12" ht="12.75">
      <c r="A1" s="14"/>
      <c r="B1" s="46"/>
      <c r="C1" s="15"/>
      <c r="D1" s="119"/>
      <c r="E1" s="119"/>
      <c r="F1" s="16"/>
      <c r="G1" s="16"/>
      <c r="H1" s="119"/>
      <c r="I1" s="119"/>
      <c r="J1" s="119"/>
      <c r="K1" s="119"/>
      <c r="L1" s="21"/>
    </row>
    <row r="2" spans="1:12" ht="12.75">
      <c r="A2" s="212" t="s">
        <v>369</v>
      </c>
      <c r="B2" s="212"/>
      <c r="C2" s="212"/>
      <c r="D2" s="212"/>
      <c r="E2" s="212"/>
      <c r="F2" s="212"/>
      <c r="G2" s="212"/>
      <c r="H2" s="212"/>
      <c r="I2" s="212"/>
      <c r="J2" s="213"/>
      <c r="K2" s="212"/>
      <c r="L2" s="212"/>
    </row>
    <row r="3" spans="1:12" ht="12.75">
      <c r="A3" s="18"/>
      <c r="B3" s="25"/>
      <c r="C3" s="18"/>
      <c r="D3" s="109"/>
      <c r="E3" s="109" t="s">
        <v>235</v>
      </c>
      <c r="F3" s="18"/>
      <c r="G3" s="18"/>
      <c r="H3" s="109"/>
      <c r="I3" s="109"/>
      <c r="J3" s="109"/>
      <c r="K3" s="109"/>
      <c r="L3" s="109"/>
    </row>
    <row r="4" spans="1:12" ht="12.75">
      <c r="A4" s="18"/>
      <c r="B4" s="25"/>
      <c r="C4" s="18"/>
      <c r="D4" s="109"/>
      <c r="E4" s="109"/>
      <c r="F4" s="18"/>
      <c r="G4" s="18"/>
      <c r="H4" s="109"/>
      <c r="I4" s="109"/>
      <c r="J4" s="109"/>
      <c r="K4" s="109"/>
      <c r="L4" s="109"/>
    </row>
    <row r="5" spans="1:12" ht="12.75">
      <c r="A5" s="14"/>
      <c r="B5" s="46"/>
      <c r="C5" s="16"/>
      <c r="D5" s="141" t="s">
        <v>308</v>
      </c>
      <c r="F5" s="21"/>
      <c r="G5" s="22"/>
      <c r="H5" s="108"/>
      <c r="I5" s="108"/>
      <c r="J5" s="108"/>
      <c r="K5" s="108"/>
      <c r="L5" s="108"/>
    </row>
    <row r="6" spans="1:12" ht="12.75">
      <c r="A6" s="14"/>
      <c r="B6" s="46"/>
      <c r="C6" s="16"/>
      <c r="D6" s="142" t="s">
        <v>287</v>
      </c>
      <c r="E6" s="143">
        <v>2045</v>
      </c>
      <c r="F6" s="214" t="s">
        <v>288</v>
      </c>
      <c r="G6" s="214"/>
      <c r="H6" s="214"/>
      <c r="I6" s="214"/>
      <c r="J6" s="215"/>
      <c r="K6" s="214"/>
      <c r="L6" s="214"/>
    </row>
    <row r="7" spans="1:12" ht="12.75">
      <c r="A7" s="14"/>
      <c r="B7" s="46"/>
      <c r="C7" s="16"/>
      <c r="D7" s="19" t="s">
        <v>309</v>
      </c>
      <c r="E7" s="20"/>
      <c r="F7" s="21"/>
      <c r="G7" s="22"/>
      <c r="H7" s="108"/>
      <c r="I7" s="108"/>
      <c r="J7" s="108"/>
      <c r="K7" s="108"/>
      <c r="L7" s="108"/>
    </row>
    <row r="8" spans="4:6" ht="12.75">
      <c r="D8" s="93" t="s">
        <v>310</v>
      </c>
      <c r="E8" s="103">
        <v>2402</v>
      </c>
      <c r="F8" s="24" t="s">
        <v>0</v>
      </c>
    </row>
    <row r="9" spans="4:7" ht="12.75">
      <c r="D9" s="93"/>
      <c r="E9" s="103">
        <v>2406</v>
      </c>
      <c r="F9" s="104" t="s">
        <v>1</v>
      </c>
      <c r="G9" s="105"/>
    </row>
    <row r="10" spans="4:12" ht="12.75">
      <c r="D10" s="93" t="s">
        <v>289</v>
      </c>
      <c r="E10" s="106">
        <v>2501</v>
      </c>
      <c r="F10" s="211" t="s">
        <v>2</v>
      </c>
      <c r="G10" s="211"/>
      <c r="H10" s="211"/>
      <c r="I10" s="211"/>
      <c r="J10" s="211"/>
      <c r="K10" s="211"/>
      <c r="L10" s="211"/>
    </row>
    <row r="11" spans="4:7" ht="12.75">
      <c r="D11" s="93" t="s">
        <v>335</v>
      </c>
      <c r="E11" s="103">
        <v>3435</v>
      </c>
      <c r="F11" s="104" t="s">
        <v>3</v>
      </c>
      <c r="G11" s="105"/>
    </row>
    <row r="12" spans="4:7" ht="12.75">
      <c r="D12" s="93" t="s">
        <v>311</v>
      </c>
      <c r="E12" s="107"/>
      <c r="F12" s="105"/>
      <c r="G12" s="105"/>
    </row>
    <row r="13" spans="4:7" ht="12.75">
      <c r="D13" s="93" t="s">
        <v>4</v>
      </c>
      <c r="E13" s="103">
        <v>4406</v>
      </c>
      <c r="F13" s="104" t="s">
        <v>320</v>
      </c>
      <c r="G13" s="105"/>
    </row>
    <row r="14" spans="1:7" ht="12.75">
      <c r="A14" s="47" t="s">
        <v>385</v>
      </c>
      <c r="D14" s="93"/>
      <c r="F14" s="104"/>
      <c r="G14" s="105"/>
    </row>
    <row r="15" spans="4:7" ht="12.75">
      <c r="D15" s="108"/>
      <c r="E15" s="109" t="s">
        <v>281</v>
      </c>
      <c r="F15" s="109" t="s">
        <v>282</v>
      </c>
      <c r="G15" s="109" t="s">
        <v>12</v>
      </c>
    </row>
    <row r="16" spans="4:7" ht="12.75">
      <c r="D16" s="110" t="s">
        <v>5</v>
      </c>
      <c r="E16" s="109">
        <f>L518</f>
        <v>1102786</v>
      </c>
      <c r="F16" s="109">
        <f>L564</f>
        <v>27000</v>
      </c>
      <c r="G16" s="109">
        <f>F16+E16</f>
        <v>1129786</v>
      </c>
    </row>
    <row r="17" spans="1:7" ht="12.75">
      <c r="A17" s="24" t="s">
        <v>280</v>
      </c>
      <c r="F17" s="105"/>
      <c r="G17" s="105"/>
    </row>
    <row r="18" spans="3:12" ht="13.5">
      <c r="C18" s="26"/>
      <c r="D18" s="111"/>
      <c r="E18" s="111"/>
      <c r="F18" s="111"/>
      <c r="G18" s="111"/>
      <c r="H18" s="111"/>
      <c r="I18" s="112"/>
      <c r="J18" s="113"/>
      <c r="K18" s="114"/>
      <c r="L18" s="115" t="s">
        <v>389</v>
      </c>
    </row>
    <row r="19" spans="1:12" s="30" customFormat="1" ht="12.75">
      <c r="A19" s="27"/>
      <c r="B19" s="28"/>
      <c r="C19" s="29"/>
      <c r="D19" s="216" t="s">
        <v>6</v>
      </c>
      <c r="E19" s="216"/>
      <c r="F19" s="217" t="s">
        <v>7</v>
      </c>
      <c r="G19" s="217"/>
      <c r="H19" s="217" t="s">
        <v>8</v>
      </c>
      <c r="I19" s="217"/>
      <c r="J19" s="217" t="s">
        <v>7</v>
      </c>
      <c r="K19" s="217"/>
      <c r="L19" s="217"/>
    </row>
    <row r="20" spans="1:12" s="30" customFormat="1" ht="12.75">
      <c r="A20" s="31"/>
      <c r="B20" s="32"/>
      <c r="C20" s="33" t="s">
        <v>9</v>
      </c>
      <c r="D20" s="207" t="s">
        <v>323</v>
      </c>
      <c r="E20" s="207"/>
      <c r="F20" s="207" t="s">
        <v>372</v>
      </c>
      <c r="G20" s="207"/>
      <c r="H20" s="207" t="s">
        <v>372</v>
      </c>
      <c r="I20" s="207"/>
      <c r="J20" s="207" t="s">
        <v>384</v>
      </c>
      <c r="K20" s="207"/>
      <c r="L20" s="207"/>
    </row>
    <row r="21" spans="1:12" s="30" customFormat="1" ht="12.75">
      <c r="A21" s="34"/>
      <c r="B21" s="35"/>
      <c r="C21" s="36"/>
      <c r="D21" s="116" t="s">
        <v>10</v>
      </c>
      <c r="E21" s="116" t="s">
        <v>11</v>
      </c>
      <c r="F21" s="116" t="s">
        <v>10</v>
      </c>
      <c r="G21" s="116" t="s">
        <v>11</v>
      </c>
      <c r="H21" s="116" t="s">
        <v>10</v>
      </c>
      <c r="I21" s="116" t="s">
        <v>11</v>
      </c>
      <c r="J21" s="116" t="s">
        <v>10</v>
      </c>
      <c r="K21" s="116" t="s">
        <v>11</v>
      </c>
      <c r="L21" s="116" t="s">
        <v>12</v>
      </c>
    </row>
    <row r="22" spans="1:12" s="30" customFormat="1" ht="12.75">
      <c r="A22" s="31"/>
      <c r="B22" s="32"/>
      <c r="C22" s="29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3:7" ht="12.75">
      <c r="C23" s="48" t="s">
        <v>13</v>
      </c>
      <c r="F23" s="105"/>
      <c r="G23" s="105"/>
    </row>
    <row r="24" spans="1:7" ht="25.5">
      <c r="A24" s="23" t="s">
        <v>14</v>
      </c>
      <c r="B24" s="49">
        <v>2045</v>
      </c>
      <c r="C24" s="38" t="s">
        <v>263</v>
      </c>
      <c r="F24" s="105"/>
      <c r="G24" s="105"/>
    </row>
    <row r="25" spans="2:12" ht="25.5">
      <c r="B25" s="50">
        <v>0.797</v>
      </c>
      <c r="C25" s="38" t="s">
        <v>264</v>
      </c>
      <c r="D25" s="88"/>
      <c r="E25" s="88"/>
      <c r="F25" s="88"/>
      <c r="G25" s="88"/>
      <c r="H25" s="88"/>
      <c r="I25" s="88"/>
      <c r="J25" s="88"/>
      <c r="K25" s="88"/>
      <c r="L25" s="88"/>
    </row>
    <row r="26" spans="2:12" ht="25.5">
      <c r="B26" s="11" t="s">
        <v>222</v>
      </c>
      <c r="C26" s="10" t="s">
        <v>265</v>
      </c>
      <c r="D26" s="149">
        <v>0</v>
      </c>
      <c r="E26" s="120">
        <v>30000</v>
      </c>
      <c r="F26" s="120" t="s">
        <v>64</v>
      </c>
      <c r="G26" s="156">
        <v>60000</v>
      </c>
      <c r="H26" s="149">
        <v>0</v>
      </c>
      <c r="I26" s="120">
        <v>60000</v>
      </c>
      <c r="J26" s="149">
        <v>0</v>
      </c>
      <c r="K26" s="120">
        <v>80000</v>
      </c>
      <c r="L26" s="120">
        <f>SUM(J26:K26)</f>
        <v>80000</v>
      </c>
    </row>
    <row r="27" spans="1:12" ht="25.5">
      <c r="A27" s="23" t="s">
        <v>12</v>
      </c>
      <c r="B27" s="50">
        <v>0.797</v>
      </c>
      <c r="C27" s="38" t="s">
        <v>264</v>
      </c>
      <c r="D27" s="155">
        <f aca="true" t="shared" si="0" ref="D27:L27">SUM(D26)</f>
        <v>0</v>
      </c>
      <c r="E27" s="145">
        <f t="shared" si="0"/>
        <v>30000</v>
      </c>
      <c r="F27" s="155">
        <f t="shared" si="0"/>
        <v>0</v>
      </c>
      <c r="G27" s="89">
        <f t="shared" si="0"/>
        <v>60000</v>
      </c>
      <c r="H27" s="155">
        <f t="shared" si="0"/>
        <v>0</v>
      </c>
      <c r="I27" s="145">
        <f t="shared" si="0"/>
        <v>60000</v>
      </c>
      <c r="J27" s="155">
        <f t="shared" si="0"/>
        <v>0</v>
      </c>
      <c r="K27" s="145">
        <f t="shared" si="0"/>
        <v>80000</v>
      </c>
      <c r="L27" s="145">
        <f t="shared" si="0"/>
        <v>80000</v>
      </c>
    </row>
    <row r="28" spans="1:12" ht="25.5">
      <c r="A28" s="23" t="s">
        <v>12</v>
      </c>
      <c r="B28" s="49">
        <v>2045</v>
      </c>
      <c r="C28" s="38" t="s">
        <v>263</v>
      </c>
      <c r="D28" s="155">
        <f aca="true" t="shared" si="1" ref="D28:L28">D26</f>
        <v>0</v>
      </c>
      <c r="E28" s="145">
        <f t="shared" si="1"/>
        <v>30000</v>
      </c>
      <c r="F28" s="145" t="str">
        <f t="shared" si="1"/>
        <v> -</v>
      </c>
      <c r="G28" s="89">
        <f t="shared" si="1"/>
        <v>60000</v>
      </c>
      <c r="H28" s="155">
        <f t="shared" si="1"/>
        <v>0</v>
      </c>
      <c r="I28" s="145">
        <f t="shared" si="1"/>
        <v>60000</v>
      </c>
      <c r="J28" s="155">
        <f t="shared" si="1"/>
        <v>0</v>
      </c>
      <c r="K28" s="145">
        <f t="shared" si="1"/>
        <v>80000</v>
      </c>
      <c r="L28" s="145">
        <f t="shared" si="1"/>
        <v>80000</v>
      </c>
    </row>
    <row r="29" spans="3:12" ht="12.75">
      <c r="C29" s="37"/>
      <c r="D29" s="88"/>
      <c r="E29" s="88"/>
      <c r="F29" s="88"/>
      <c r="G29" s="88"/>
      <c r="H29" s="88"/>
      <c r="I29" s="88"/>
      <c r="J29" s="88"/>
      <c r="K29" s="88"/>
      <c r="L29" s="88"/>
    </row>
    <row r="30" spans="1:12" ht="12.75">
      <c r="A30" s="23" t="s">
        <v>14</v>
      </c>
      <c r="B30" s="49">
        <v>2402</v>
      </c>
      <c r="C30" s="38" t="s">
        <v>0</v>
      </c>
      <c r="D30" s="88"/>
      <c r="E30" s="88"/>
      <c r="F30" s="88"/>
      <c r="G30" s="88"/>
      <c r="H30" s="88"/>
      <c r="I30" s="88"/>
      <c r="J30" s="88"/>
      <c r="K30" s="88"/>
      <c r="L30" s="88"/>
    </row>
    <row r="31" spans="2:12" ht="12.75">
      <c r="B31" s="51">
        <v>0.001</v>
      </c>
      <c r="C31" s="38" t="s">
        <v>15</v>
      </c>
      <c r="D31" s="88"/>
      <c r="E31" s="88"/>
      <c r="F31" s="88"/>
      <c r="G31" s="88"/>
      <c r="H31" s="88"/>
      <c r="I31" s="88"/>
      <c r="J31" s="88"/>
      <c r="K31" s="88"/>
      <c r="L31" s="88"/>
    </row>
    <row r="32" spans="1:12" ht="12.75">
      <c r="A32" s="14"/>
      <c r="B32" s="46">
        <v>13</v>
      </c>
      <c r="C32" s="39" t="s">
        <v>16</v>
      </c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12.75">
      <c r="A33" s="14"/>
      <c r="B33" s="46">
        <v>44</v>
      </c>
      <c r="C33" s="39" t="s">
        <v>17</v>
      </c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44"/>
      <c r="B34" s="79" t="s">
        <v>18</v>
      </c>
      <c r="C34" s="78" t="s">
        <v>19</v>
      </c>
      <c r="D34" s="121">
        <v>5831</v>
      </c>
      <c r="E34" s="121">
        <v>6667</v>
      </c>
      <c r="F34" s="157">
        <v>5370</v>
      </c>
      <c r="G34" s="157">
        <v>5662</v>
      </c>
      <c r="H34" s="121">
        <v>6440</v>
      </c>
      <c r="I34" s="121">
        <v>5762</v>
      </c>
      <c r="J34" s="121">
        <v>3879</v>
      </c>
      <c r="K34" s="121">
        <v>4138</v>
      </c>
      <c r="L34" s="121">
        <f>SUM(J34:K34)</f>
        <v>8017</v>
      </c>
    </row>
    <row r="35" spans="1:12" ht="13.5" customHeight="1">
      <c r="A35" s="171"/>
      <c r="B35" s="172" t="s">
        <v>20</v>
      </c>
      <c r="C35" s="173" t="s">
        <v>21</v>
      </c>
      <c r="D35" s="174">
        <v>74</v>
      </c>
      <c r="E35" s="174">
        <v>80</v>
      </c>
      <c r="F35" s="175">
        <v>10</v>
      </c>
      <c r="G35" s="175">
        <v>73</v>
      </c>
      <c r="H35" s="174">
        <v>10</v>
      </c>
      <c r="I35" s="174">
        <v>73</v>
      </c>
      <c r="J35" s="176">
        <v>0</v>
      </c>
      <c r="K35" s="174">
        <v>73</v>
      </c>
      <c r="L35" s="174">
        <f>SUM(J35:K35)</f>
        <v>73</v>
      </c>
    </row>
    <row r="36" spans="1:12" ht="13.5" customHeight="1">
      <c r="A36" s="14"/>
      <c r="B36" s="45" t="s">
        <v>23</v>
      </c>
      <c r="C36" s="39" t="s">
        <v>24</v>
      </c>
      <c r="D36" s="122">
        <v>700</v>
      </c>
      <c r="E36" s="122">
        <v>486</v>
      </c>
      <c r="F36" s="158">
        <v>150</v>
      </c>
      <c r="G36" s="158">
        <v>437</v>
      </c>
      <c r="H36" s="122">
        <v>150</v>
      </c>
      <c r="I36" s="122">
        <v>437</v>
      </c>
      <c r="J36" s="182" t="s">
        <v>22</v>
      </c>
      <c r="K36" s="122">
        <v>490</v>
      </c>
      <c r="L36" s="122">
        <f>SUM(J36:K36)</f>
        <v>490</v>
      </c>
    </row>
    <row r="37" spans="1:12" ht="13.5" customHeight="1">
      <c r="A37" s="14"/>
      <c r="B37" s="45" t="s">
        <v>333</v>
      </c>
      <c r="C37" s="127" t="s">
        <v>391</v>
      </c>
      <c r="D37" s="150">
        <v>0</v>
      </c>
      <c r="E37" s="150">
        <v>0</v>
      </c>
      <c r="F37" s="121" t="s">
        <v>64</v>
      </c>
      <c r="G37" s="121">
        <v>20000</v>
      </c>
      <c r="H37" s="150">
        <v>0</v>
      </c>
      <c r="I37" s="121">
        <v>20000</v>
      </c>
      <c r="J37" s="150">
        <v>0</v>
      </c>
      <c r="K37" s="150">
        <v>0</v>
      </c>
      <c r="L37" s="150">
        <f>SUM(J37:K37)</f>
        <v>0</v>
      </c>
    </row>
    <row r="38" spans="1:12" ht="13.5" customHeight="1">
      <c r="A38" s="14" t="s">
        <v>12</v>
      </c>
      <c r="B38" s="46">
        <v>44</v>
      </c>
      <c r="C38" s="39" t="s">
        <v>17</v>
      </c>
      <c r="D38" s="121">
        <f aca="true" t="shared" si="2" ref="D38:L38">SUM(D34:D37)</f>
        <v>6605</v>
      </c>
      <c r="E38" s="121">
        <f t="shared" si="2"/>
        <v>7233</v>
      </c>
      <c r="F38" s="91">
        <f t="shared" si="2"/>
        <v>5530</v>
      </c>
      <c r="G38" s="91">
        <f t="shared" si="2"/>
        <v>26172</v>
      </c>
      <c r="H38" s="121">
        <f t="shared" si="2"/>
        <v>6600</v>
      </c>
      <c r="I38" s="121">
        <f t="shared" si="2"/>
        <v>26272</v>
      </c>
      <c r="J38" s="121">
        <f t="shared" si="2"/>
        <v>3879</v>
      </c>
      <c r="K38" s="121">
        <f t="shared" si="2"/>
        <v>4701</v>
      </c>
      <c r="L38" s="121">
        <f t="shared" si="2"/>
        <v>8580</v>
      </c>
    </row>
    <row r="39" spans="1:12" ht="13.5" customHeight="1">
      <c r="A39" s="14"/>
      <c r="B39" s="46"/>
      <c r="C39" s="3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3.5" customHeight="1">
      <c r="A40" s="14"/>
      <c r="B40" s="46">
        <v>45</v>
      </c>
      <c r="C40" s="39" t="s">
        <v>25</v>
      </c>
      <c r="D40" s="88"/>
      <c r="E40" s="88"/>
      <c r="F40" s="88"/>
      <c r="G40" s="88"/>
      <c r="H40" s="88"/>
      <c r="I40" s="88"/>
      <c r="J40" s="88"/>
      <c r="K40" s="88"/>
      <c r="L40" s="88"/>
    </row>
    <row r="41" spans="2:12" ht="13.5" customHeight="1">
      <c r="B41" s="11" t="s">
        <v>26</v>
      </c>
      <c r="C41" s="10" t="s">
        <v>19</v>
      </c>
      <c r="D41" s="151">
        <v>0</v>
      </c>
      <c r="E41" s="123">
        <v>5406</v>
      </c>
      <c r="F41" s="123" t="s">
        <v>64</v>
      </c>
      <c r="G41" s="159">
        <v>5629</v>
      </c>
      <c r="H41" s="151">
        <v>0</v>
      </c>
      <c r="I41" s="123">
        <v>5629</v>
      </c>
      <c r="J41" s="151">
        <v>0</v>
      </c>
      <c r="K41" s="123">
        <v>4685</v>
      </c>
      <c r="L41" s="123">
        <f>SUM(J41:K41)</f>
        <v>4685</v>
      </c>
    </row>
    <row r="42" spans="2:12" ht="13.5" customHeight="1">
      <c r="B42" s="11" t="s">
        <v>27</v>
      </c>
      <c r="C42" s="10" t="s">
        <v>21</v>
      </c>
      <c r="D42" s="151">
        <v>0</v>
      </c>
      <c r="E42" s="123">
        <v>63</v>
      </c>
      <c r="F42" s="123" t="s">
        <v>64</v>
      </c>
      <c r="G42" s="159">
        <v>57</v>
      </c>
      <c r="H42" s="151">
        <v>0</v>
      </c>
      <c r="I42" s="123">
        <v>57</v>
      </c>
      <c r="J42" s="151">
        <v>0</v>
      </c>
      <c r="K42" s="123">
        <v>57</v>
      </c>
      <c r="L42" s="123">
        <f>SUM(J42:K42)</f>
        <v>57</v>
      </c>
    </row>
    <row r="43" spans="2:12" ht="13.5" customHeight="1">
      <c r="B43" s="11" t="s">
        <v>28</v>
      </c>
      <c r="C43" s="10" t="s">
        <v>24</v>
      </c>
      <c r="D43" s="151">
        <v>0</v>
      </c>
      <c r="E43" s="123">
        <v>135</v>
      </c>
      <c r="F43" s="123" t="s">
        <v>64</v>
      </c>
      <c r="G43" s="159">
        <v>122</v>
      </c>
      <c r="H43" s="151">
        <v>0</v>
      </c>
      <c r="I43" s="123">
        <v>122</v>
      </c>
      <c r="J43" s="151">
        <v>0</v>
      </c>
      <c r="K43" s="123">
        <v>140</v>
      </c>
      <c r="L43" s="123">
        <f>SUM(J43:K43)</f>
        <v>140</v>
      </c>
    </row>
    <row r="44" spans="1:12" ht="13.5" customHeight="1">
      <c r="A44" s="14" t="s">
        <v>12</v>
      </c>
      <c r="B44" s="46">
        <v>45</v>
      </c>
      <c r="C44" s="39" t="s">
        <v>25</v>
      </c>
      <c r="D44" s="154">
        <f aca="true" t="shared" si="3" ref="D44:L44">SUM(D41:D43)</f>
        <v>0</v>
      </c>
      <c r="E44" s="146">
        <f t="shared" si="3"/>
        <v>5604</v>
      </c>
      <c r="F44" s="154">
        <f t="shared" si="3"/>
        <v>0</v>
      </c>
      <c r="G44" s="95">
        <f t="shared" si="3"/>
        <v>5808</v>
      </c>
      <c r="H44" s="154">
        <f t="shared" si="3"/>
        <v>0</v>
      </c>
      <c r="I44" s="146">
        <f t="shared" si="3"/>
        <v>5808</v>
      </c>
      <c r="J44" s="154">
        <f t="shared" si="3"/>
        <v>0</v>
      </c>
      <c r="K44" s="146">
        <f t="shared" si="3"/>
        <v>4882</v>
      </c>
      <c r="L44" s="146">
        <f t="shared" si="3"/>
        <v>4882</v>
      </c>
    </row>
    <row r="45" spans="3:12" ht="13.5" customHeight="1">
      <c r="C45" s="10"/>
      <c r="D45" s="96"/>
      <c r="E45" s="19"/>
      <c r="F45" s="19"/>
      <c r="G45" s="19"/>
      <c r="H45" s="19"/>
      <c r="I45" s="19"/>
      <c r="J45" s="19"/>
      <c r="K45" s="19"/>
      <c r="L45" s="19"/>
    </row>
    <row r="46" spans="2:12" ht="13.5" customHeight="1">
      <c r="B46" s="12">
        <v>46</v>
      </c>
      <c r="C46" s="10" t="s">
        <v>29</v>
      </c>
      <c r="D46" s="87"/>
      <c r="E46" s="88"/>
      <c r="F46" s="88"/>
      <c r="G46" s="88"/>
      <c r="H46" s="88"/>
      <c r="I46" s="88"/>
      <c r="J46" s="88"/>
      <c r="K46" s="88"/>
      <c r="L46" s="88"/>
    </row>
    <row r="47" spans="2:12" ht="13.5" customHeight="1">
      <c r="B47" s="11" t="s">
        <v>30</v>
      </c>
      <c r="C47" s="10" t="s">
        <v>19</v>
      </c>
      <c r="D47" s="151">
        <v>0</v>
      </c>
      <c r="E47" s="123">
        <v>3533</v>
      </c>
      <c r="F47" s="123" t="s">
        <v>64</v>
      </c>
      <c r="G47" s="159">
        <v>3097</v>
      </c>
      <c r="H47" s="151">
        <v>0</v>
      </c>
      <c r="I47" s="123">
        <v>3097</v>
      </c>
      <c r="J47" s="151">
        <v>0</v>
      </c>
      <c r="K47" s="123">
        <v>3427</v>
      </c>
      <c r="L47" s="123">
        <f>SUM(J47:K47)</f>
        <v>3427</v>
      </c>
    </row>
    <row r="48" spans="2:12" ht="13.5" customHeight="1">
      <c r="B48" s="11" t="s">
        <v>31</v>
      </c>
      <c r="C48" s="10" t="s">
        <v>21</v>
      </c>
      <c r="D48" s="151">
        <v>0</v>
      </c>
      <c r="E48" s="123">
        <v>63</v>
      </c>
      <c r="F48" s="123" t="s">
        <v>64</v>
      </c>
      <c r="G48" s="159">
        <v>57</v>
      </c>
      <c r="H48" s="151">
        <v>0</v>
      </c>
      <c r="I48" s="123">
        <v>57</v>
      </c>
      <c r="J48" s="151">
        <v>0</v>
      </c>
      <c r="K48" s="123">
        <v>57</v>
      </c>
      <c r="L48" s="123">
        <f>SUM(J48:K48)</f>
        <v>57</v>
      </c>
    </row>
    <row r="49" spans="2:12" ht="13.5" customHeight="1">
      <c r="B49" s="11" t="s">
        <v>32</v>
      </c>
      <c r="C49" s="10" t="s">
        <v>24</v>
      </c>
      <c r="D49" s="151">
        <v>0</v>
      </c>
      <c r="E49" s="123">
        <v>107</v>
      </c>
      <c r="F49" s="123" t="s">
        <v>64</v>
      </c>
      <c r="G49" s="159">
        <v>97</v>
      </c>
      <c r="H49" s="151">
        <v>0</v>
      </c>
      <c r="I49" s="123">
        <v>97</v>
      </c>
      <c r="J49" s="151">
        <v>0</v>
      </c>
      <c r="K49" s="123">
        <v>110</v>
      </c>
      <c r="L49" s="123">
        <f>SUM(J49:K49)</f>
        <v>110</v>
      </c>
    </row>
    <row r="50" spans="1:12" ht="13.5" customHeight="1">
      <c r="A50" s="23" t="s">
        <v>12</v>
      </c>
      <c r="B50" s="12">
        <v>46</v>
      </c>
      <c r="C50" s="10" t="s">
        <v>29</v>
      </c>
      <c r="D50" s="154">
        <f aca="true" t="shared" si="4" ref="D50:L50">SUM(D46:D49)</f>
        <v>0</v>
      </c>
      <c r="E50" s="146">
        <f t="shared" si="4"/>
        <v>3703</v>
      </c>
      <c r="F50" s="154">
        <f t="shared" si="4"/>
        <v>0</v>
      </c>
      <c r="G50" s="95">
        <f t="shared" si="4"/>
        <v>3251</v>
      </c>
      <c r="H50" s="154">
        <f t="shared" si="4"/>
        <v>0</v>
      </c>
      <c r="I50" s="146">
        <f t="shared" si="4"/>
        <v>3251</v>
      </c>
      <c r="J50" s="154">
        <f t="shared" si="4"/>
        <v>0</v>
      </c>
      <c r="K50" s="146">
        <f t="shared" si="4"/>
        <v>3594</v>
      </c>
      <c r="L50" s="146">
        <f t="shared" si="4"/>
        <v>3594</v>
      </c>
    </row>
    <row r="51" spans="3:12" ht="13.5" customHeight="1">
      <c r="C51" s="10"/>
      <c r="D51" s="96"/>
      <c r="E51" s="19"/>
      <c r="F51" s="19"/>
      <c r="G51" s="19"/>
      <c r="H51" s="19"/>
      <c r="I51" s="19"/>
      <c r="J51" s="19"/>
      <c r="K51" s="19"/>
      <c r="L51" s="19"/>
    </row>
    <row r="52" spans="2:12" ht="13.5" customHeight="1">
      <c r="B52" s="12">
        <v>47</v>
      </c>
      <c r="C52" s="10" t="s">
        <v>33</v>
      </c>
      <c r="D52" s="87"/>
      <c r="E52" s="88"/>
      <c r="F52" s="88"/>
      <c r="G52" s="88"/>
      <c r="H52" s="88"/>
      <c r="I52" s="88"/>
      <c r="J52" s="88"/>
      <c r="K52" s="88"/>
      <c r="L52" s="88"/>
    </row>
    <row r="53" spans="2:12" ht="13.5" customHeight="1">
      <c r="B53" s="11" t="s">
        <v>34</v>
      </c>
      <c r="C53" s="10" t="s">
        <v>19</v>
      </c>
      <c r="D53" s="151">
        <v>0</v>
      </c>
      <c r="E53" s="123">
        <v>5356</v>
      </c>
      <c r="F53" s="123" t="s">
        <v>64</v>
      </c>
      <c r="G53" s="159">
        <v>4663</v>
      </c>
      <c r="H53" s="151">
        <v>0</v>
      </c>
      <c r="I53" s="123">
        <v>4663</v>
      </c>
      <c r="J53" s="151">
        <v>0</v>
      </c>
      <c r="K53" s="123">
        <v>4898</v>
      </c>
      <c r="L53" s="123">
        <f>SUM(J53:K53)</f>
        <v>4898</v>
      </c>
    </row>
    <row r="54" spans="2:12" ht="13.5" customHeight="1">
      <c r="B54" s="11" t="s">
        <v>35</v>
      </c>
      <c r="C54" s="10" t="s">
        <v>21</v>
      </c>
      <c r="D54" s="151">
        <v>0</v>
      </c>
      <c r="E54" s="123">
        <v>63</v>
      </c>
      <c r="F54" s="123" t="s">
        <v>64</v>
      </c>
      <c r="G54" s="159">
        <v>57</v>
      </c>
      <c r="H54" s="151">
        <v>0</v>
      </c>
      <c r="I54" s="123">
        <v>57</v>
      </c>
      <c r="J54" s="151">
        <v>0</v>
      </c>
      <c r="K54" s="123">
        <v>57</v>
      </c>
      <c r="L54" s="123">
        <f>SUM(J54:K54)</f>
        <v>57</v>
      </c>
    </row>
    <row r="55" spans="2:12" ht="13.5" customHeight="1">
      <c r="B55" s="11" t="s">
        <v>36</v>
      </c>
      <c r="C55" s="10" t="s">
        <v>24</v>
      </c>
      <c r="D55" s="151">
        <v>0</v>
      </c>
      <c r="E55" s="123">
        <v>108</v>
      </c>
      <c r="F55" s="123" t="s">
        <v>64</v>
      </c>
      <c r="G55" s="159">
        <v>97</v>
      </c>
      <c r="H55" s="151">
        <v>0</v>
      </c>
      <c r="I55" s="123">
        <v>97</v>
      </c>
      <c r="J55" s="151">
        <v>0</v>
      </c>
      <c r="K55" s="123">
        <v>110</v>
      </c>
      <c r="L55" s="123">
        <f>SUM(J55:K55)</f>
        <v>110</v>
      </c>
    </row>
    <row r="56" spans="2:12" ht="13.5" customHeight="1">
      <c r="B56" s="11" t="s">
        <v>37</v>
      </c>
      <c r="C56" s="10" t="s">
        <v>38</v>
      </c>
      <c r="D56" s="151">
        <v>0</v>
      </c>
      <c r="E56" s="151">
        <v>0</v>
      </c>
      <c r="F56" s="123" t="s">
        <v>64</v>
      </c>
      <c r="G56" s="123" t="s">
        <v>64</v>
      </c>
      <c r="H56" s="151">
        <v>0</v>
      </c>
      <c r="I56" s="151">
        <v>0</v>
      </c>
      <c r="J56" s="151">
        <v>0</v>
      </c>
      <c r="K56" s="151">
        <v>0</v>
      </c>
      <c r="L56" s="151">
        <f>SUM(J56:K56)</f>
        <v>0</v>
      </c>
    </row>
    <row r="57" spans="1:12" ht="13.5" customHeight="1">
      <c r="A57" s="23" t="s">
        <v>12</v>
      </c>
      <c r="B57" s="12">
        <v>47</v>
      </c>
      <c r="C57" s="10" t="s">
        <v>33</v>
      </c>
      <c r="D57" s="154">
        <f aca="true" t="shared" si="5" ref="D57:L57">SUM(D53:D56)</f>
        <v>0</v>
      </c>
      <c r="E57" s="146">
        <f t="shared" si="5"/>
        <v>5527</v>
      </c>
      <c r="F57" s="154">
        <f t="shared" si="5"/>
        <v>0</v>
      </c>
      <c r="G57" s="95">
        <f t="shared" si="5"/>
        <v>4817</v>
      </c>
      <c r="H57" s="154">
        <f t="shared" si="5"/>
        <v>0</v>
      </c>
      <c r="I57" s="146">
        <f t="shared" si="5"/>
        <v>4817</v>
      </c>
      <c r="J57" s="154">
        <f t="shared" si="5"/>
        <v>0</v>
      </c>
      <c r="K57" s="146">
        <f t="shared" si="5"/>
        <v>5065</v>
      </c>
      <c r="L57" s="146">
        <f t="shared" si="5"/>
        <v>5065</v>
      </c>
    </row>
    <row r="58" spans="3:12" ht="13.5" customHeight="1">
      <c r="C58" s="10"/>
      <c r="D58" s="96"/>
      <c r="E58" s="19"/>
      <c r="F58" s="19"/>
      <c r="G58" s="19"/>
      <c r="H58" s="19"/>
      <c r="I58" s="19"/>
      <c r="J58" s="19"/>
      <c r="K58" s="19"/>
      <c r="L58" s="19"/>
    </row>
    <row r="59" spans="2:12" ht="13.5" customHeight="1">
      <c r="B59" s="12">
        <v>48</v>
      </c>
      <c r="C59" s="10" t="s">
        <v>39</v>
      </c>
      <c r="D59" s="87"/>
      <c r="E59" s="88"/>
      <c r="F59" s="88"/>
      <c r="G59" s="88"/>
      <c r="H59" s="88"/>
      <c r="I59" s="88"/>
      <c r="J59" s="88"/>
      <c r="K59" s="88"/>
      <c r="L59" s="88"/>
    </row>
    <row r="60" spans="2:12" ht="13.5" customHeight="1">
      <c r="B60" s="11" t="s">
        <v>40</v>
      </c>
      <c r="C60" s="10" t="s">
        <v>19</v>
      </c>
      <c r="D60" s="151">
        <v>0</v>
      </c>
      <c r="E60" s="123">
        <v>6677</v>
      </c>
      <c r="F60" s="123" t="s">
        <v>64</v>
      </c>
      <c r="G60" s="159">
        <v>5978</v>
      </c>
      <c r="H60" s="151">
        <v>0</v>
      </c>
      <c r="I60" s="123">
        <v>6891</v>
      </c>
      <c r="J60" s="151">
        <v>0</v>
      </c>
      <c r="K60" s="123">
        <v>7160</v>
      </c>
      <c r="L60" s="123">
        <f>SUM(J60:K60)</f>
        <v>7160</v>
      </c>
    </row>
    <row r="61" spans="2:12" ht="13.5" customHeight="1">
      <c r="B61" s="11" t="s">
        <v>41</v>
      </c>
      <c r="C61" s="10" t="s">
        <v>21</v>
      </c>
      <c r="D61" s="151">
        <v>0</v>
      </c>
      <c r="E61" s="123">
        <v>61</v>
      </c>
      <c r="F61" s="123" t="s">
        <v>64</v>
      </c>
      <c r="G61" s="159">
        <v>57</v>
      </c>
      <c r="H61" s="151">
        <v>0</v>
      </c>
      <c r="I61" s="123">
        <v>57</v>
      </c>
      <c r="J61" s="151">
        <v>0</v>
      </c>
      <c r="K61" s="123">
        <v>57</v>
      </c>
      <c r="L61" s="123">
        <f>SUM(J61:K61)</f>
        <v>57</v>
      </c>
    </row>
    <row r="62" spans="2:12" ht="13.5" customHeight="1">
      <c r="B62" s="11" t="s">
        <v>42</v>
      </c>
      <c r="C62" s="10" t="s">
        <v>24</v>
      </c>
      <c r="D62" s="151">
        <v>0</v>
      </c>
      <c r="E62" s="123">
        <v>100</v>
      </c>
      <c r="F62" s="123" t="s">
        <v>64</v>
      </c>
      <c r="G62" s="159">
        <v>97</v>
      </c>
      <c r="H62" s="151">
        <v>0</v>
      </c>
      <c r="I62" s="123">
        <v>97</v>
      </c>
      <c r="J62" s="151">
        <v>0</v>
      </c>
      <c r="K62" s="123">
        <v>110</v>
      </c>
      <c r="L62" s="123">
        <f>SUM(J62:K62)</f>
        <v>110</v>
      </c>
    </row>
    <row r="63" spans="1:12" ht="13.5" customHeight="1">
      <c r="A63" s="23" t="s">
        <v>12</v>
      </c>
      <c r="B63" s="12">
        <v>48</v>
      </c>
      <c r="C63" s="10" t="s">
        <v>39</v>
      </c>
      <c r="D63" s="154">
        <f aca="true" t="shared" si="6" ref="D63:L63">SUM(D60:D62)</f>
        <v>0</v>
      </c>
      <c r="E63" s="146">
        <f t="shared" si="6"/>
        <v>6838</v>
      </c>
      <c r="F63" s="154">
        <f t="shared" si="6"/>
        <v>0</v>
      </c>
      <c r="G63" s="95">
        <f t="shared" si="6"/>
        <v>6132</v>
      </c>
      <c r="H63" s="154">
        <f t="shared" si="6"/>
        <v>0</v>
      </c>
      <c r="I63" s="146">
        <f t="shared" si="6"/>
        <v>7045</v>
      </c>
      <c r="J63" s="154">
        <f t="shared" si="6"/>
        <v>0</v>
      </c>
      <c r="K63" s="146">
        <f t="shared" si="6"/>
        <v>7327</v>
      </c>
      <c r="L63" s="146">
        <f t="shared" si="6"/>
        <v>7327</v>
      </c>
    </row>
    <row r="64" spans="1:12" ht="13.5" customHeight="1">
      <c r="A64" s="23" t="s">
        <v>12</v>
      </c>
      <c r="B64" s="12">
        <v>13</v>
      </c>
      <c r="C64" s="10" t="s">
        <v>16</v>
      </c>
      <c r="D64" s="146">
        <f aca="true" t="shared" si="7" ref="D64:L64">D63+D57+D50+D44+D38</f>
        <v>6605</v>
      </c>
      <c r="E64" s="146">
        <f t="shared" si="7"/>
        <v>28905</v>
      </c>
      <c r="F64" s="95">
        <f t="shared" si="7"/>
        <v>5530</v>
      </c>
      <c r="G64" s="95">
        <f t="shared" si="7"/>
        <v>46180</v>
      </c>
      <c r="H64" s="146">
        <f t="shared" si="7"/>
        <v>6600</v>
      </c>
      <c r="I64" s="146">
        <f t="shared" si="7"/>
        <v>47193</v>
      </c>
      <c r="J64" s="146">
        <f t="shared" si="7"/>
        <v>3879</v>
      </c>
      <c r="K64" s="146">
        <f t="shared" si="7"/>
        <v>25569</v>
      </c>
      <c r="L64" s="146">
        <f t="shared" si="7"/>
        <v>29448</v>
      </c>
    </row>
    <row r="65" spans="1:12" ht="14.25" customHeight="1">
      <c r="A65" s="44" t="s">
        <v>12</v>
      </c>
      <c r="B65" s="129">
        <v>0.001</v>
      </c>
      <c r="C65" s="130" t="s">
        <v>15</v>
      </c>
      <c r="D65" s="145">
        <f aca="true" t="shared" si="8" ref="D65:L65">D64</f>
        <v>6605</v>
      </c>
      <c r="E65" s="145">
        <f t="shared" si="8"/>
        <v>28905</v>
      </c>
      <c r="F65" s="89">
        <f t="shared" si="8"/>
        <v>5530</v>
      </c>
      <c r="G65" s="89">
        <f t="shared" si="8"/>
        <v>46180</v>
      </c>
      <c r="H65" s="145">
        <f t="shared" si="8"/>
        <v>6600</v>
      </c>
      <c r="I65" s="145">
        <f t="shared" si="8"/>
        <v>47193</v>
      </c>
      <c r="J65" s="145">
        <f t="shared" si="8"/>
        <v>3879</v>
      </c>
      <c r="K65" s="145">
        <f t="shared" si="8"/>
        <v>25569</v>
      </c>
      <c r="L65" s="145">
        <f t="shared" si="8"/>
        <v>29448</v>
      </c>
    </row>
    <row r="66" spans="2:12" ht="1.5" customHeight="1">
      <c r="B66" s="52"/>
      <c r="C66" s="38"/>
      <c r="D66" s="90"/>
      <c r="E66" s="90"/>
      <c r="F66" s="90"/>
      <c r="G66" s="90"/>
      <c r="H66" s="90"/>
      <c r="I66" s="90"/>
      <c r="J66" s="90"/>
      <c r="K66" s="90"/>
      <c r="L66" s="90"/>
    </row>
    <row r="67" spans="2:12" ht="12.75">
      <c r="B67" s="51">
        <v>0.102</v>
      </c>
      <c r="C67" s="38" t="s">
        <v>43</v>
      </c>
      <c r="D67" s="88"/>
      <c r="E67" s="88"/>
      <c r="F67" s="88"/>
      <c r="G67" s="88"/>
      <c r="H67" s="88"/>
      <c r="I67" s="88"/>
      <c r="J67" s="88"/>
      <c r="K67" s="88"/>
      <c r="L67" s="88"/>
    </row>
    <row r="68" spans="2:12" ht="12.75">
      <c r="B68" s="12">
        <v>13</v>
      </c>
      <c r="C68" s="10" t="s">
        <v>16</v>
      </c>
      <c r="D68" s="88"/>
      <c r="E68" s="88"/>
      <c r="F68" s="88"/>
      <c r="G68" s="88"/>
      <c r="H68" s="88"/>
      <c r="I68" s="88"/>
      <c r="J68" s="88"/>
      <c r="K68" s="88"/>
      <c r="L68" s="88"/>
    </row>
    <row r="69" spans="1:12" ht="12.75">
      <c r="A69" s="14"/>
      <c r="B69" s="46">
        <v>45</v>
      </c>
      <c r="C69" s="39" t="s">
        <v>25</v>
      </c>
      <c r="D69" s="90"/>
      <c r="E69" s="90"/>
      <c r="F69" s="90"/>
      <c r="G69" s="90"/>
      <c r="H69" s="90"/>
      <c r="I69" s="90"/>
      <c r="J69" s="90"/>
      <c r="K69" s="90"/>
      <c r="L69" s="90"/>
    </row>
    <row r="70" spans="1:12" ht="25.5">
      <c r="A70" s="14"/>
      <c r="B70" s="45" t="s">
        <v>44</v>
      </c>
      <c r="C70" s="39" t="s">
        <v>45</v>
      </c>
      <c r="D70" s="121">
        <v>471</v>
      </c>
      <c r="E70" s="150">
        <v>0</v>
      </c>
      <c r="F70" s="157">
        <v>471</v>
      </c>
      <c r="G70" s="121" t="s">
        <v>64</v>
      </c>
      <c r="H70" s="121">
        <v>610</v>
      </c>
      <c r="I70" s="150">
        <v>0</v>
      </c>
      <c r="J70" s="183">
        <v>336</v>
      </c>
      <c r="K70" s="183">
        <v>0</v>
      </c>
      <c r="L70" s="183">
        <f>SUM(J70:K70)</f>
        <v>336</v>
      </c>
    </row>
    <row r="71" spans="1:12" ht="12.75">
      <c r="A71" s="14" t="s">
        <v>12</v>
      </c>
      <c r="B71" s="46">
        <v>45</v>
      </c>
      <c r="C71" s="39" t="s">
        <v>25</v>
      </c>
      <c r="D71" s="121">
        <f>D70</f>
        <v>471</v>
      </c>
      <c r="E71" s="150">
        <f aca="true" t="shared" si="9" ref="E71:L71">SUM(E70:E70)</f>
        <v>0</v>
      </c>
      <c r="F71" s="121">
        <f t="shared" si="9"/>
        <v>471</v>
      </c>
      <c r="G71" s="150">
        <f t="shared" si="9"/>
        <v>0</v>
      </c>
      <c r="H71" s="121">
        <f t="shared" si="9"/>
        <v>610</v>
      </c>
      <c r="I71" s="150">
        <f t="shared" si="9"/>
        <v>0</v>
      </c>
      <c r="J71" s="183">
        <v>336</v>
      </c>
      <c r="K71" s="183">
        <f t="shared" si="9"/>
        <v>0</v>
      </c>
      <c r="L71" s="183">
        <f t="shared" si="9"/>
        <v>336</v>
      </c>
    </row>
    <row r="72" spans="1:12" ht="12.75">
      <c r="A72" s="14"/>
      <c r="B72" s="46"/>
      <c r="C72" s="39"/>
      <c r="D72" s="19"/>
      <c r="E72" s="96"/>
      <c r="F72" s="19"/>
      <c r="G72" s="96"/>
      <c r="H72" s="19"/>
      <c r="I72" s="96"/>
      <c r="J72" s="19"/>
      <c r="K72" s="96"/>
      <c r="L72" s="19"/>
    </row>
    <row r="73" spans="1:12" ht="12.75">
      <c r="A73" s="14"/>
      <c r="B73" s="46">
        <v>46</v>
      </c>
      <c r="C73" s="39" t="s">
        <v>29</v>
      </c>
      <c r="D73" s="93"/>
      <c r="E73" s="93"/>
      <c r="F73" s="93"/>
      <c r="G73" s="93"/>
      <c r="H73" s="93"/>
      <c r="I73" s="93"/>
      <c r="J73" s="93"/>
      <c r="K73" s="93"/>
      <c r="L73" s="19"/>
    </row>
    <row r="74" spans="1:12" ht="25.5">
      <c r="A74" s="14"/>
      <c r="B74" s="45" t="s">
        <v>46</v>
      </c>
      <c r="C74" s="10" t="s">
        <v>45</v>
      </c>
      <c r="D74" s="121">
        <v>595</v>
      </c>
      <c r="E74" s="150">
        <v>0</v>
      </c>
      <c r="F74" s="157">
        <v>595</v>
      </c>
      <c r="G74" s="121" t="s">
        <v>64</v>
      </c>
      <c r="H74" s="121">
        <v>774</v>
      </c>
      <c r="I74" s="150">
        <v>0</v>
      </c>
      <c r="J74" s="183">
        <v>386</v>
      </c>
      <c r="K74" s="183">
        <v>0</v>
      </c>
      <c r="L74" s="183">
        <f>SUM(J74:K74)</f>
        <v>386</v>
      </c>
    </row>
    <row r="75" spans="1:12" ht="12.75">
      <c r="A75" s="14" t="s">
        <v>12</v>
      </c>
      <c r="B75" s="46">
        <v>46</v>
      </c>
      <c r="C75" s="39" t="s">
        <v>29</v>
      </c>
      <c r="D75" s="121">
        <f aca="true" t="shared" si="10" ref="D75:L75">SUM(D74)</f>
        <v>595</v>
      </c>
      <c r="E75" s="150">
        <f t="shared" si="10"/>
        <v>0</v>
      </c>
      <c r="F75" s="121">
        <f t="shared" si="10"/>
        <v>595</v>
      </c>
      <c r="G75" s="150">
        <f t="shared" si="10"/>
        <v>0</v>
      </c>
      <c r="H75" s="121">
        <f t="shared" si="10"/>
        <v>774</v>
      </c>
      <c r="I75" s="150">
        <f t="shared" si="10"/>
        <v>0</v>
      </c>
      <c r="J75" s="183">
        <f t="shared" si="10"/>
        <v>386</v>
      </c>
      <c r="K75" s="183">
        <f t="shared" si="10"/>
        <v>0</v>
      </c>
      <c r="L75" s="183">
        <f t="shared" si="10"/>
        <v>386</v>
      </c>
    </row>
    <row r="76" spans="1:12" ht="12.75">
      <c r="A76" s="14"/>
      <c r="B76" s="46"/>
      <c r="C76" s="39"/>
      <c r="D76" s="93"/>
      <c r="E76" s="93"/>
      <c r="F76" s="93"/>
      <c r="G76" s="93"/>
      <c r="H76" s="93"/>
      <c r="I76" s="93"/>
      <c r="J76" s="93"/>
      <c r="K76" s="93"/>
      <c r="L76" s="19"/>
    </row>
    <row r="77" spans="1:12" ht="12.75">
      <c r="A77" s="14"/>
      <c r="B77" s="46">
        <v>47</v>
      </c>
      <c r="C77" s="39" t="s">
        <v>33</v>
      </c>
      <c r="D77" s="93"/>
      <c r="E77" s="93"/>
      <c r="F77" s="93"/>
      <c r="G77" s="93"/>
      <c r="H77" s="93"/>
      <c r="I77" s="93"/>
      <c r="J77" s="93"/>
      <c r="K77" s="93"/>
      <c r="L77" s="19"/>
    </row>
    <row r="78" spans="2:12" ht="25.5">
      <c r="B78" s="11" t="s">
        <v>47</v>
      </c>
      <c r="C78" s="10" t="s">
        <v>45</v>
      </c>
      <c r="D78" s="123">
        <v>360</v>
      </c>
      <c r="E78" s="151">
        <v>0</v>
      </c>
      <c r="F78" s="159">
        <v>395</v>
      </c>
      <c r="G78" s="123" t="s">
        <v>64</v>
      </c>
      <c r="H78" s="123">
        <v>514</v>
      </c>
      <c r="I78" s="151">
        <v>0</v>
      </c>
      <c r="J78" s="184">
        <v>255</v>
      </c>
      <c r="K78" s="184">
        <v>0</v>
      </c>
      <c r="L78" s="182">
        <f>SUM(J78:K78)</f>
        <v>255</v>
      </c>
    </row>
    <row r="79" spans="1:12" ht="12.75">
      <c r="A79" s="23" t="s">
        <v>12</v>
      </c>
      <c r="B79" s="12">
        <v>47</v>
      </c>
      <c r="C79" s="10" t="s">
        <v>33</v>
      </c>
      <c r="D79" s="146">
        <f aca="true" t="shared" si="11" ref="D79:L79">SUM(D78)</f>
        <v>360</v>
      </c>
      <c r="E79" s="154">
        <f t="shared" si="11"/>
        <v>0</v>
      </c>
      <c r="F79" s="146">
        <f t="shared" si="11"/>
        <v>395</v>
      </c>
      <c r="G79" s="154">
        <f t="shared" si="11"/>
        <v>0</v>
      </c>
      <c r="H79" s="146">
        <f t="shared" si="11"/>
        <v>514</v>
      </c>
      <c r="I79" s="154">
        <f t="shared" si="11"/>
        <v>0</v>
      </c>
      <c r="J79" s="185">
        <f t="shared" si="11"/>
        <v>255</v>
      </c>
      <c r="K79" s="185">
        <f t="shared" si="11"/>
        <v>0</v>
      </c>
      <c r="L79" s="185">
        <f t="shared" si="11"/>
        <v>255</v>
      </c>
    </row>
    <row r="80" spans="3:12" ht="12.75">
      <c r="C80" s="10"/>
      <c r="D80" s="93"/>
      <c r="E80" s="93"/>
      <c r="F80" s="93"/>
      <c r="G80" s="93"/>
      <c r="H80" s="93"/>
      <c r="I80" s="93"/>
      <c r="J80" s="93"/>
      <c r="K80" s="93"/>
      <c r="L80" s="19"/>
    </row>
    <row r="81" spans="2:12" ht="12.75">
      <c r="B81" s="12">
        <v>48</v>
      </c>
      <c r="C81" s="10" t="s">
        <v>39</v>
      </c>
      <c r="D81" s="93"/>
      <c r="E81" s="93"/>
      <c r="F81" s="93"/>
      <c r="G81" s="93"/>
      <c r="H81" s="93"/>
      <c r="I81" s="93"/>
      <c r="J81" s="93"/>
      <c r="K81" s="93"/>
      <c r="L81" s="19"/>
    </row>
    <row r="82" spans="2:12" ht="25.5">
      <c r="B82" s="11" t="s">
        <v>48</v>
      </c>
      <c r="C82" s="10" t="s">
        <v>45</v>
      </c>
      <c r="D82" s="123">
        <v>264</v>
      </c>
      <c r="E82" s="151">
        <v>0</v>
      </c>
      <c r="F82" s="159">
        <v>350</v>
      </c>
      <c r="G82" s="123" t="s">
        <v>64</v>
      </c>
      <c r="H82" s="123">
        <v>455</v>
      </c>
      <c r="I82" s="151">
        <v>0</v>
      </c>
      <c r="J82" s="123">
        <v>108</v>
      </c>
      <c r="K82" s="184">
        <v>0</v>
      </c>
      <c r="L82" s="182">
        <f>SUM(J82:K82)</f>
        <v>108</v>
      </c>
    </row>
    <row r="83" spans="1:12" ht="12.75">
      <c r="A83" s="23" t="s">
        <v>12</v>
      </c>
      <c r="B83" s="12">
        <v>48</v>
      </c>
      <c r="C83" s="10" t="s">
        <v>39</v>
      </c>
      <c r="D83" s="146">
        <f aca="true" t="shared" si="12" ref="D83:L83">SUM(D82)</f>
        <v>264</v>
      </c>
      <c r="E83" s="154">
        <f t="shared" si="12"/>
        <v>0</v>
      </c>
      <c r="F83" s="146">
        <f t="shared" si="12"/>
        <v>350</v>
      </c>
      <c r="G83" s="154">
        <f t="shared" si="12"/>
        <v>0</v>
      </c>
      <c r="H83" s="146">
        <f t="shared" si="12"/>
        <v>455</v>
      </c>
      <c r="I83" s="154">
        <f t="shared" si="12"/>
        <v>0</v>
      </c>
      <c r="J83" s="146">
        <f t="shared" si="12"/>
        <v>108</v>
      </c>
      <c r="K83" s="185">
        <f t="shared" si="12"/>
        <v>0</v>
      </c>
      <c r="L83" s="185">
        <f t="shared" si="12"/>
        <v>108</v>
      </c>
    </row>
    <row r="84" spans="1:12" ht="12.75">
      <c r="A84" s="14" t="s">
        <v>12</v>
      </c>
      <c r="B84" s="12">
        <v>13</v>
      </c>
      <c r="C84" s="10" t="s">
        <v>16</v>
      </c>
      <c r="D84" s="146">
        <f aca="true" t="shared" si="13" ref="D84:L84">D83+D79+D75+D71</f>
        <v>1690</v>
      </c>
      <c r="E84" s="154">
        <f t="shared" si="13"/>
        <v>0</v>
      </c>
      <c r="F84" s="146">
        <f t="shared" si="13"/>
        <v>1811</v>
      </c>
      <c r="G84" s="154">
        <f t="shared" si="13"/>
        <v>0</v>
      </c>
      <c r="H84" s="146">
        <f t="shared" si="13"/>
        <v>2353</v>
      </c>
      <c r="I84" s="154">
        <f t="shared" si="13"/>
        <v>0</v>
      </c>
      <c r="J84" s="146">
        <f t="shared" si="13"/>
        <v>1085</v>
      </c>
      <c r="K84" s="185">
        <f t="shared" si="13"/>
        <v>0</v>
      </c>
      <c r="L84" s="196">
        <f t="shared" si="13"/>
        <v>1085</v>
      </c>
    </row>
    <row r="85" spans="1:12" ht="12.75">
      <c r="A85" s="14" t="s">
        <v>12</v>
      </c>
      <c r="B85" s="53">
        <v>0.102</v>
      </c>
      <c r="C85" s="40" t="s">
        <v>43</v>
      </c>
      <c r="D85" s="146">
        <f aca="true" t="shared" si="14" ref="D85:L85">D84</f>
        <v>1690</v>
      </c>
      <c r="E85" s="154">
        <f t="shared" si="14"/>
        <v>0</v>
      </c>
      <c r="F85" s="146">
        <f t="shared" si="14"/>
        <v>1811</v>
      </c>
      <c r="G85" s="154">
        <f t="shared" si="14"/>
        <v>0</v>
      </c>
      <c r="H85" s="146">
        <f t="shared" si="14"/>
        <v>2353</v>
      </c>
      <c r="I85" s="154">
        <f t="shared" si="14"/>
        <v>0</v>
      </c>
      <c r="J85" s="146">
        <f t="shared" si="14"/>
        <v>1085</v>
      </c>
      <c r="K85" s="185">
        <f t="shared" si="14"/>
        <v>0</v>
      </c>
      <c r="L85" s="196">
        <f t="shared" si="14"/>
        <v>1085</v>
      </c>
    </row>
    <row r="86" spans="1:12" ht="12.75">
      <c r="A86" s="14"/>
      <c r="B86" s="54"/>
      <c r="C86" s="40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38.25">
      <c r="A87" s="1"/>
      <c r="B87" s="2">
        <v>0.196</v>
      </c>
      <c r="C87" s="3" t="s">
        <v>266</v>
      </c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12.75">
      <c r="A88" s="1"/>
      <c r="B88" s="4" t="s">
        <v>209</v>
      </c>
      <c r="C88" s="5" t="s">
        <v>52</v>
      </c>
      <c r="D88" s="122">
        <v>25</v>
      </c>
      <c r="E88" s="144">
        <v>0</v>
      </c>
      <c r="F88" s="158" t="s">
        <v>64</v>
      </c>
      <c r="G88" s="122" t="s">
        <v>64</v>
      </c>
      <c r="H88" s="144">
        <v>0</v>
      </c>
      <c r="I88" s="144">
        <v>0</v>
      </c>
      <c r="J88" s="144">
        <v>0</v>
      </c>
      <c r="K88" s="144">
        <v>0</v>
      </c>
      <c r="L88" s="144">
        <f>SUM(J88:K88)</f>
        <v>0</v>
      </c>
    </row>
    <row r="89" spans="1:12" ht="38.25">
      <c r="A89" s="1" t="s">
        <v>12</v>
      </c>
      <c r="B89" s="2">
        <v>0.196</v>
      </c>
      <c r="C89" s="3" t="s">
        <v>266</v>
      </c>
      <c r="D89" s="146">
        <f aca="true" t="shared" si="15" ref="D89:L89">D88</f>
        <v>25</v>
      </c>
      <c r="E89" s="154">
        <f t="shared" si="15"/>
        <v>0</v>
      </c>
      <c r="F89" s="146" t="str">
        <f t="shared" si="15"/>
        <v> -</v>
      </c>
      <c r="G89" s="146" t="str">
        <f t="shared" si="15"/>
        <v> -</v>
      </c>
      <c r="H89" s="154">
        <f t="shared" si="15"/>
        <v>0</v>
      </c>
      <c r="I89" s="154">
        <f t="shared" si="15"/>
        <v>0</v>
      </c>
      <c r="J89" s="154">
        <f t="shared" si="15"/>
        <v>0</v>
      </c>
      <c r="K89" s="154">
        <f t="shared" si="15"/>
        <v>0</v>
      </c>
      <c r="L89" s="154">
        <f t="shared" si="15"/>
        <v>0</v>
      </c>
    </row>
    <row r="90" spans="1:12" ht="12.75">
      <c r="A90" s="1"/>
      <c r="B90" s="6"/>
      <c r="C90" s="3"/>
      <c r="D90" s="96"/>
      <c r="E90" s="96"/>
      <c r="F90" s="19"/>
      <c r="G90" s="19"/>
      <c r="H90" s="19"/>
      <c r="I90" s="19"/>
      <c r="J90" s="19"/>
      <c r="K90" s="19"/>
      <c r="L90" s="19"/>
    </row>
    <row r="91" spans="1:12" ht="12.75">
      <c r="A91" s="31"/>
      <c r="B91" s="7">
        <v>0.198</v>
      </c>
      <c r="C91" s="8" t="s">
        <v>267</v>
      </c>
      <c r="D91" s="96"/>
      <c r="E91" s="96"/>
      <c r="F91" s="19"/>
      <c r="G91" s="19"/>
      <c r="H91" s="19"/>
      <c r="I91" s="19"/>
      <c r="J91" s="19"/>
      <c r="K91" s="19"/>
      <c r="L91" s="19"/>
    </row>
    <row r="92" spans="1:12" ht="12.75">
      <c r="A92" s="31"/>
      <c r="B92" s="4" t="s">
        <v>209</v>
      </c>
      <c r="C92" s="5" t="s">
        <v>52</v>
      </c>
      <c r="D92" s="122">
        <v>75</v>
      </c>
      <c r="E92" s="144">
        <v>0</v>
      </c>
      <c r="F92" s="158" t="s">
        <v>64</v>
      </c>
      <c r="G92" s="122" t="s">
        <v>64</v>
      </c>
      <c r="H92" s="144">
        <v>0</v>
      </c>
      <c r="I92" s="144">
        <v>0</v>
      </c>
      <c r="J92" s="144">
        <v>0</v>
      </c>
      <c r="K92" s="144">
        <v>0</v>
      </c>
      <c r="L92" s="144">
        <f>SUM(J92:K92)</f>
        <v>0</v>
      </c>
    </row>
    <row r="93" spans="1:12" ht="12.75">
      <c r="A93" s="31" t="s">
        <v>12</v>
      </c>
      <c r="B93" s="7">
        <v>0.198</v>
      </c>
      <c r="C93" s="8" t="s">
        <v>267</v>
      </c>
      <c r="D93" s="146">
        <f aca="true" t="shared" si="16" ref="D93:L93">D92</f>
        <v>75</v>
      </c>
      <c r="E93" s="154">
        <f t="shared" si="16"/>
        <v>0</v>
      </c>
      <c r="F93" s="146" t="str">
        <f t="shared" si="16"/>
        <v> -</v>
      </c>
      <c r="G93" s="146" t="str">
        <f t="shared" si="16"/>
        <v> -</v>
      </c>
      <c r="H93" s="154">
        <f t="shared" si="16"/>
        <v>0</v>
      </c>
      <c r="I93" s="154">
        <f t="shared" si="16"/>
        <v>0</v>
      </c>
      <c r="J93" s="154">
        <f t="shared" si="16"/>
        <v>0</v>
      </c>
      <c r="K93" s="154">
        <f t="shared" si="16"/>
        <v>0</v>
      </c>
      <c r="L93" s="154">
        <f t="shared" si="16"/>
        <v>0</v>
      </c>
    </row>
    <row r="94" spans="1:12" ht="12.75">
      <c r="A94" s="31"/>
      <c r="B94" s="7"/>
      <c r="C94" s="8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2.75">
      <c r="A95" s="14"/>
      <c r="B95" s="63">
        <v>0.8</v>
      </c>
      <c r="C95" s="40" t="s">
        <v>49</v>
      </c>
      <c r="D95" s="90"/>
      <c r="E95" s="90"/>
      <c r="F95" s="90"/>
      <c r="G95" s="90"/>
      <c r="H95" s="90"/>
      <c r="I95" s="90"/>
      <c r="J95" s="90"/>
      <c r="K95" s="90"/>
      <c r="L95" s="90"/>
    </row>
    <row r="96" spans="1:12" ht="12.75">
      <c r="A96" s="14"/>
      <c r="B96" s="76">
        <v>44</v>
      </c>
      <c r="C96" s="39" t="s">
        <v>17</v>
      </c>
      <c r="D96" s="90"/>
      <c r="E96" s="90"/>
      <c r="F96" s="90"/>
      <c r="G96" s="90"/>
      <c r="H96" s="90"/>
      <c r="I96" s="90"/>
      <c r="J96" s="90"/>
      <c r="K96" s="90"/>
      <c r="L96" s="90"/>
    </row>
    <row r="97" spans="1:12" ht="25.5">
      <c r="A97" s="14"/>
      <c r="B97" s="84" t="s">
        <v>50</v>
      </c>
      <c r="C97" s="39" t="s">
        <v>51</v>
      </c>
      <c r="D97" s="124">
        <v>640</v>
      </c>
      <c r="E97" s="152">
        <v>0</v>
      </c>
      <c r="F97" s="160">
        <v>600</v>
      </c>
      <c r="G97" s="124" t="s">
        <v>64</v>
      </c>
      <c r="H97" s="124">
        <v>719</v>
      </c>
      <c r="I97" s="152">
        <v>0</v>
      </c>
      <c r="J97" s="186">
        <v>420</v>
      </c>
      <c r="K97" s="186">
        <v>0</v>
      </c>
      <c r="L97" s="186">
        <f>SUM(J97:K97)</f>
        <v>420</v>
      </c>
    </row>
    <row r="98" spans="1:12" ht="25.5">
      <c r="A98" s="44"/>
      <c r="B98" s="131" t="s">
        <v>166</v>
      </c>
      <c r="C98" s="78" t="s">
        <v>63</v>
      </c>
      <c r="D98" s="153">
        <v>0</v>
      </c>
      <c r="E98" s="153">
        <v>0</v>
      </c>
      <c r="F98" s="125" t="s">
        <v>64</v>
      </c>
      <c r="G98" s="125" t="s">
        <v>64</v>
      </c>
      <c r="H98" s="153">
        <v>0</v>
      </c>
      <c r="I98" s="153">
        <v>0</v>
      </c>
      <c r="J98" s="187">
        <v>0</v>
      </c>
      <c r="K98" s="187">
        <v>0</v>
      </c>
      <c r="L98" s="187">
        <f>SUM(J98:K98)</f>
        <v>0</v>
      </c>
    </row>
    <row r="99" spans="1:12" ht="25.5">
      <c r="A99" s="171"/>
      <c r="B99" s="177" t="s">
        <v>272</v>
      </c>
      <c r="C99" s="173" t="s">
        <v>273</v>
      </c>
      <c r="D99" s="178">
        <v>0</v>
      </c>
      <c r="E99" s="178">
        <v>0</v>
      </c>
      <c r="F99" s="179" t="s">
        <v>64</v>
      </c>
      <c r="G99" s="179" t="s">
        <v>64</v>
      </c>
      <c r="H99" s="178">
        <v>0</v>
      </c>
      <c r="I99" s="178">
        <v>0</v>
      </c>
      <c r="J99" s="188">
        <v>0</v>
      </c>
      <c r="K99" s="188">
        <v>0</v>
      </c>
      <c r="L99" s="188">
        <f>SUM(J99:K99)</f>
        <v>0</v>
      </c>
    </row>
    <row r="100" spans="1:12" ht="12.75">
      <c r="A100" s="14" t="s">
        <v>12</v>
      </c>
      <c r="B100" s="76">
        <v>44</v>
      </c>
      <c r="C100" s="39" t="s">
        <v>17</v>
      </c>
      <c r="D100" s="145">
        <f aca="true" t="shared" si="17" ref="D100:L100">SUM(D97:D99)</f>
        <v>640</v>
      </c>
      <c r="E100" s="155">
        <f t="shared" si="17"/>
        <v>0</v>
      </c>
      <c r="F100" s="145">
        <f t="shared" si="17"/>
        <v>600</v>
      </c>
      <c r="G100" s="155">
        <f t="shared" si="17"/>
        <v>0</v>
      </c>
      <c r="H100" s="145">
        <f t="shared" si="17"/>
        <v>719</v>
      </c>
      <c r="I100" s="155">
        <f t="shared" si="17"/>
        <v>0</v>
      </c>
      <c r="J100" s="189">
        <f t="shared" si="17"/>
        <v>420</v>
      </c>
      <c r="K100" s="189">
        <f t="shared" si="17"/>
        <v>0</v>
      </c>
      <c r="L100" s="189">
        <f t="shared" si="17"/>
        <v>420</v>
      </c>
    </row>
    <row r="101" spans="1:12" ht="12.75">
      <c r="A101" s="14"/>
      <c r="B101" s="76"/>
      <c r="C101" s="39"/>
      <c r="D101" s="90"/>
      <c r="E101" s="98"/>
      <c r="F101" s="90"/>
      <c r="G101" s="98"/>
      <c r="H101" s="90"/>
      <c r="I101" s="98"/>
      <c r="J101" s="90"/>
      <c r="K101" s="98"/>
      <c r="L101" s="90"/>
    </row>
    <row r="102" spans="1:12" ht="25.5">
      <c r="A102" s="14"/>
      <c r="B102" s="46">
        <v>61</v>
      </c>
      <c r="C102" s="39" t="s">
        <v>336</v>
      </c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1:12" ht="25.5">
      <c r="A103" s="14"/>
      <c r="B103" s="45" t="s">
        <v>246</v>
      </c>
      <c r="C103" s="39" t="s">
        <v>52</v>
      </c>
      <c r="D103" s="121">
        <v>1100</v>
      </c>
      <c r="E103" s="150">
        <v>0</v>
      </c>
      <c r="F103" s="157">
        <v>345</v>
      </c>
      <c r="G103" s="121" t="s">
        <v>64</v>
      </c>
      <c r="H103" s="121">
        <v>345</v>
      </c>
      <c r="I103" s="150">
        <v>0</v>
      </c>
      <c r="J103" s="183" t="s">
        <v>22</v>
      </c>
      <c r="K103" s="183">
        <v>0</v>
      </c>
      <c r="L103" s="183">
        <f>SUM(J103:K103)</f>
        <v>0</v>
      </c>
    </row>
    <row r="104" spans="1:12" ht="25.5">
      <c r="A104" s="14" t="s">
        <v>12</v>
      </c>
      <c r="B104" s="46">
        <v>61</v>
      </c>
      <c r="C104" s="39" t="s">
        <v>336</v>
      </c>
      <c r="D104" s="121">
        <f aca="true" t="shared" si="18" ref="D104:L104">D103</f>
        <v>1100</v>
      </c>
      <c r="E104" s="150">
        <f t="shared" si="18"/>
        <v>0</v>
      </c>
      <c r="F104" s="121">
        <f t="shared" si="18"/>
        <v>345</v>
      </c>
      <c r="G104" s="121" t="str">
        <f t="shared" si="18"/>
        <v> -</v>
      </c>
      <c r="H104" s="121">
        <f t="shared" si="18"/>
        <v>345</v>
      </c>
      <c r="I104" s="150">
        <f t="shared" si="18"/>
        <v>0</v>
      </c>
      <c r="J104" s="183" t="str">
        <f t="shared" si="18"/>
        <v>-</v>
      </c>
      <c r="K104" s="183">
        <f t="shared" si="18"/>
        <v>0</v>
      </c>
      <c r="L104" s="183">
        <f t="shared" si="18"/>
        <v>0</v>
      </c>
    </row>
    <row r="105" spans="1:12" ht="12.75">
      <c r="A105" s="14" t="s">
        <v>12</v>
      </c>
      <c r="B105" s="63">
        <v>0.8</v>
      </c>
      <c r="C105" s="40" t="s">
        <v>49</v>
      </c>
      <c r="D105" s="146">
        <f aca="true" t="shared" si="19" ref="D105:L105">D104+D100</f>
        <v>1740</v>
      </c>
      <c r="E105" s="154">
        <f t="shared" si="19"/>
        <v>0</v>
      </c>
      <c r="F105" s="146">
        <f t="shared" si="19"/>
        <v>945</v>
      </c>
      <c r="G105" s="154">
        <f t="shared" si="19"/>
        <v>0</v>
      </c>
      <c r="H105" s="146">
        <f t="shared" si="19"/>
        <v>1064</v>
      </c>
      <c r="I105" s="154">
        <f t="shared" si="19"/>
        <v>0</v>
      </c>
      <c r="J105" s="185">
        <f t="shared" si="19"/>
        <v>420</v>
      </c>
      <c r="K105" s="185">
        <f t="shared" si="19"/>
        <v>0</v>
      </c>
      <c r="L105" s="185">
        <f t="shared" si="19"/>
        <v>420</v>
      </c>
    </row>
    <row r="106" spans="1:12" ht="12.75">
      <c r="A106" s="14" t="s">
        <v>12</v>
      </c>
      <c r="B106" s="54">
        <v>2402</v>
      </c>
      <c r="C106" s="40" t="s">
        <v>0</v>
      </c>
      <c r="D106" s="145">
        <f aca="true" t="shared" si="20" ref="D106:L106">D105+D85+D65+D89+D93</f>
        <v>10135</v>
      </c>
      <c r="E106" s="145">
        <f t="shared" si="20"/>
        <v>28905</v>
      </c>
      <c r="F106" s="89">
        <f t="shared" si="20"/>
        <v>8286</v>
      </c>
      <c r="G106" s="89">
        <f t="shared" si="20"/>
        <v>46180</v>
      </c>
      <c r="H106" s="145">
        <f t="shared" si="20"/>
        <v>10017</v>
      </c>
      <c r="I106" s="145">
        <f t="shared" si="20"/>
        <v>47193</v>
      </c>
      <c r="J106" s="145">
        <f t="shared" si="20"/>
        <v>5384</v>
      </c>
      <c r="K106" s="145">
        <f t="shared" si="20"/>
        <v>25569</v>
      </c>
      <c r="L106" s="145">
        <f t="shared" si="20"/>
        <v>30953</v>
      </c>
    </row>
    <row r="107" spans="1:12" ht="12.75">
      <c r="A107" s="14"/>
      <c r="B107" s="54"/>
      <c r="C107" s="4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1:12" ht="12.75">
      <c r="A108" s="14" t="s">
        <v>14</v>
      </c>
      <c r="B108" s="54">
        <v>2406</v>
      </c>
      <c r="C108" s="40" t="s">
        <v>1</v>
      </c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1:12" ht="12.75">
      <c r="A109" s="14"/>
      <c r="B109" s="64">
        <v>1</v>
      </c>
      <c r="C109" s="39" t="s">
        <v>321</v>
      </c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 ht="12.75">
      <c r="B110" s="53">
        <v>1.001</v>
      </c>
      <c r="C110" s="40" t="s">
        <v>15</v>
      </c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 ht="25.5">
      <c r="B111" s="56">
        <v>0.6</v>
      </c>
      <c r="C111" s="10" t="s">
        <v>53</v>
      </c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 ht="25.5">
      <c r="B112" s="11" t="s">
        <v>54</v>
      </c>
      <c r="C112" s="10" t="s">
        <v>19</v>
      </c>
      <c r="D112" s="120">
        <v>14987</v>
      </c>
      <c r="E112" s="123">
        <v>65146</v>
      </c>
      <c r="F112" s="156">
        <v>9313</v>
      </c>
      <c r="G112" s="159">
        <v>51330</v>
      </c>
      <c r="H112" s="120">
        <v>9313</v>
      </c>
      <c r="I112" s="123">
        <v>51330</v>
      </c>
      <c r="J112" s="120">
        <v>8500</v>
      </c>
      <c r="K112" s="123">
        <v>51845</v>
      </c>
      <c r="L112" s="123">
        <f aca="true" t="shared" si="21" ref="L112:L119">SUM(J112:K112)</f>
        <v>60345</v>
      </c>
    </row>
    <row r="113" spans="2:12" ht="25.5">
      <c r="B113" s="11" t="s">
        <v>55</v>
      </c>
      <c r="C113" s="10" t="s">
        <v>21</v>
      </c>
      <c r="D113" s="120">
        <v>201</v>
      </c>
      <c r="E113" s="123">
        <v>158</v>
      </c>
      <c r="F113" s="156">
        <v>6</v>
      </c>
      <c r="G113" s="159">
        <v>142</v>
      </c>
      <c r="H113" s="120">
        <v>6</v>
      </c>
      <c r="I113" s="123">
        <v>142</v>
      </c>
      <c r="J113" s="149">
        <v>0</v>
      </c>
      <c r="K113" s="123">
        <v>142</v>
      </c>
      <c r="L113" s="123">
        <f t="shared" si="21"/>
        <v>142</v>
      </c>
    </row>
    <row r="114" spans="2:12" ht="25.5">
      <c r="B114" s="11" t="s">
        <v>56</v>
      </c>
      <c r="C114" s="10" t="s">
        <v>24</v>
      </c>
      <c r="D114" s="120">
        <v>2019</v>
      </c>
      <c r="E114" s="123">
        <v>1286</v>
      </c>
      <c r="F114" s="156">
        <v>300</v>
      </c>
      <c r="G114" s="159">
        <v>1166</v>
      </c>
      <c r="H114" s="120">
        <v>300</v>
      </c>
      <c r="I114" s="123">
        <v>1166</v>
      </c>
      <c r="J114" s="190">
        <v>500</v>
      </c>
      <c r="K114" s="123">
        <v>1296</v>
      </c>
      <c r="L114" s="123">
        <f t="shared" si="21"/>
        <v>1796</v>
      </c>
    </row>
    <row r="115" spans="2:12" ht="25.5">
      <c r="B115" s="11" t="s">
        <v>57</v>
      </c>
      <c r="C115" s="10" t="s">
        <v>199</v>
      </c>
      <c r="D115" s="123">
        <v>1127</v>
      </c>
      <c r="E115" s="123">
        <v>4000</v>
      </c>
      <c r="F115" s="156">
        <v>1</v>
      </c>
      <c r="G115" s="159">
        <v>3600</v>
      </c>
      <c r="H115" s="120">
        <v>1</v>
      </c>
      <c r="I115" s="123">
        <v>5246</v>
      </c>
      <c r="J115" s="149">
        <v>0</v>
      </c>
      <c r="K115" s="123">
        <v>4000</v>
      </c>
      <c r="L115" s="123">
        <f t="shared" si="21"/>
        <v>4000</v>
      </c>
    </row>
    <row r="116" spans="2:12" ht="25.5">
      <c r="B116" s="11" t="s">
        <v>58</v>
      </c>
      <c r="C116" s="10" t="s">
        <v>59</v>
      </c>
      <c r="D116" s="120">
        <v>21</v>
      </c>
      <c r="E116" s="149">
        <v>0</v>
      </c>
      <c r="F116" s="156">
        <v>1</v>
      </c>
      <c r="G116" s="120" t="s">
        <v>64</v>
      </c>
      <c r="H116" s="120">
        <v>1</v>
      </c>
      <c r="I116" s="149">
        <v>0</v>
      </c>
      <c r="J116" s="149">
        <v>0</v>
      </c>
      <c r="K116" s="149">
        <v>0</v>
      </c>
      <c r="L116" s="151">
        <f t="shared" si="21"/>
        <v>0</v>
      </c>
    </row>
    <row r="117" spans="2:12" ht="25.5">
      <c r="B117" s="11" t="s">
        <v>60</v>
      </c>
      <c r="C117" s="10" t="s">
        <v>61</v>
      </c>
      <c r="D117" s="149">
        <v>0</v>
      </c>
      <c r="E117" s="123">
        <v>590</v>
      </c>
      <c r="F117" s="120" t="s">
        <v>64</v>
      </c>
      <c r="G117" s="156">
        <v>422</v>
      </c>
      <c r="H117" s="149">
        <v>0</v>
      </c>
      <c r="I117" s="120">
        <v>422</v>
      </c>
      <c r="J117" s="149">
        <v>0</v>
      </c>
      <c r="K117" s="120">
        <v>610</v>
      </c>
      <c r="L117" s="123">
        <f t="shared" si="21"/>
        <v>610</v>
      </c>
    </row>
    <row r="118" spans="2:12" ht="25.5">
      <c r="B118" s="11" t="s">
        <v>62</v>
      </c>
      <c r="C118" s="10" t="s">
        <v>63</v>
      </c>
      <c r="D118" s="120">
        <v>675</v>
      </c>
      <c r="E118" s="123">
        <v>549</v>
      </c>
      <c r="F118" s="156">
        <v>100</v>
      </c>
      <c r="G118" s="159">
        <v>494</v>
      </c>
      <c r="H118" s="120">
        <v>100</v>
      </c>
      <c r="I118" s="123">
        <v>494</v>
      </c>
      <c r="J118" s="149">
        <v>0</v>
      </c>
      <c r="K118" s="123">
        <v>550</v>
      </c>
      <c r="L118" s="123">
        <f t="shared" si="21"/>
        <v>550</v>
      </c>
    </row>
    <row r="119" spans="2:12" ht="25.5">
      <c r="B119" s="128" t="s">
        <v>325</v>
      </c>
      <c r="C119" s="127" t="s">
        <v>391</v>
      </c>
      <c r="D119" s="149">
        <v>0</v>
      </c>
      <c r="E119" s="149">
        <v>0</v>
      </c>
      <c r="F119" s="120">
        <v>18688</v>
      </c>
      <c r="G119" s="120" t="s">
        <v>64</v>
      </c>
      <c r="H119" s="120">
        <v>18688</v>
      </c>
      <c r="I119" s="149">
        <v>0</v>
      </c>
      <c r="J119" s="149">
        <v>0</v>
      </c>
      <c r="K119" s="149">
        <v>0</v>
      </c>
      <c r="L119" s="149">
        <f t="shared" si="21"/>
        <v>0</v>
      </c>
    </row>
    <row r="120" spans="1:12" ht="25.5">
      <c r="A120" s="14" t="s">
        <v>12</v>
      </c>
      <c r="B120" s="57">
        <v>0.6</v>
      </c>
      <c r="C120" s="39" t="s">
        <v>53</v>
      </c>
      <c r="D120" s="146">
        <f aca="true" t="shared" si="22" ref="D120:L120">SUM(D112:D119)</f>
        <v>19030</v>
      </c>
      <c r="E120" s="146">
        <f t="shared" si="22"/>
        <v>71729</v>
      </c>
      <c r="F120" s="95">
        <f t="shared" si="22"/>
        <v>28409</v>
      </c>
      <c r="G120" s="95">
        <f t="shared" si="22"/>
        <v>57154</v>
      </c>
      <c r="H120" s="146">
        <f t="shared" si="22"/>
        <v>28409</v>
      </c>
      <c r="I120" s="146">
        <f t="shared" si="22"/>
        <v>58800</v>
      </c>
      <c r="J120" s="146">
        <f t="shared" si="22"/>
        <v>9000</v>
      </c>
      <c r="K120" s="146">
        <f t="shared" si="22"/>
        <v>58443</v>
      </c>
      <c r="L120" s="146">
        <f t="shared" si="22"/>
        <v>67443</v>
      </c>
    </row>
    <row r="121" spans="1:12" ht="12.75">
      <c r="A121" s="14"/>
      <c r="B121" s="57"/>
      <c r="C121" s="3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2:12" ht="12.75">
      <c r="B122" s="56">
        <v>0.45</v>
      </c>
      <c r="C122" s="10" t="s">
        <v>25</v>
      </c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 ht="25.5">
      <c r="B123" s="11" t="s">
        <v>65</v>
      </c>
      <c r="C123" s="10" t="s">
        <v>19</v>
      </c>
      <c r="D123" s="123">
        <v>413</v>
      </c>
      <c r="E123" s="123">
        <v>45869</v>
      </c>
      <c r="F123" s="159">
        <v>2190</v>
      </c>
      <c r="G123" s="159">
        <v>38595</v>
      </c>
      <c r="H123" s="123">
        <v>2480</v>
      </c>
      <c r="I123" s="123">
        <v>42354</v>
      </c>
      <c r="J123" s="123">
        <v>4500</v>
      </c>
      <c r="K123" s="123">
        <v>38930</v>
      </c>
      <c r="L123" s="123">
        <f>SUM(J123:K123)</f>
        <v>43430</v>
      </c>
    </row>
    <row r="124" spans="2:12" ht="25.5">
      <c r="B124" s="11" t="s">
        <v>66</v>
      </c>
      <c r="C124" s="10" t="s">
        <v>21</v>
      </c>
      <c r="D124" s="151">
        <v>0</v>
      </c>
      <c r="E124" s="123">
        <v>324</v>
      </c>
      <c r="F124" s="123" t="s">
        <v>64</v>
      </c>
      <c r="G124" s="159">
        <v>292</v>
      </c>
      <c r="H124" s="151">
        <v>0</v>
      </c>
      <c r="I124" s="123">
        <v>292</v>
      </c>
      <c r="J124" s="151">
        <v>0</v>
      </c>
      <c r="K124" s="123">
        <v>292</v>
      </c>
      <c r="L124" s="123">
        <f>SUM(J124:K124)</f>
        <v>292</v>
      </c>
    </row>
    <row r="125" spans="2:12" ht="25.5">
      <c r="B125" s="11" t="s">
        <v>67</v>
      </c>
      <c r="C125" s="10" t="s">
        <v>24</v>
      </c>
      <c r="D125" s="151">
        <v>0</v>
      </c>
      <c r="E125" s="123">
        <v>385</v>
      </c>
      <c r="F125" s="123" t="s">
        <v>64</v>
      </c>
      <c r="G125" s="159">
        <v>336</v>
      </c>
      <c r="H125" s="151">
        <v>0</v>
      </c>
      <c r="I125" s="123">
        <v>336</v>
      </c>
      <c r="J125" s="151">
        <v>0</v>
      </c>
      <c r="K125" s="123">
        <v>380</v>
      </c>
      <c r="L125" s="123">
        <f>SUM(J125:K125)</f>
        <v>380</v>
      </c>
    </row>
    <row r="126" spans="2:12" ht="25.5">
      <c r="B126" s="11" t="s">
        <v>68</v>
      </c>
      <c r="C126" s="10" t="s">
        <v>61</v>
      </c>
      <c r="D126" s="151">
        <v>0</v>
      </c>
      <c r="E126" s="123">
        <v>397</v>
      </c>
      <c r="F126" s="123" t="s">
        <v>64</v>
      </c>
      <c r="G126" s="159">
        <v>277</v>
      </c>
      <c r="H126" s="151">
        <v>0</v>
      </c>
      <c r="I126" s="123">
        <v>277</v>
      </c>
      <c r="J126" s="151">
        <v>0</v>
      </c>
      <c r="K126" s="123">
        <v>320</v>
      </c>
      <c r="L126" s="123">
        <f>SUM(J126:K126)</f>
        <v>320</v>
      </c>
    </row>
    <row r="127" spans="1:12" ht="12.75">
      <c r="A127" s="23" t="s">
        <v>12</v>
      </c>
      <c r="B127" s="56">
        <v>0.45</v>
      </c>
      <c r="C127" s="10" t="s">
        <v>25</v>
      </c>
      <c r="D127" s="146">
        <f aca="true" t="shared" si="23" ref="D127:L127">SUM(D123:D126)</f>
        <v>413</v>
      </c>
      <c r="E127" s="146">
        <f t="shared" si="23"/>
        <v>46975</v>
      </c>
      <c r="F127" s="95">
        <f t="shared" si="23"/>
        <v>2190</v>
      </c>
      <c r="G127" s="95">
        <f t="shared" si="23"/>
        <v>39500</v>
      </c>
      <c r="H127" s="146">
        <f t="shared" si="23"/>
        <v>2480</v>
      </c>
      <c r="I127" s="146">
        <f t="shared" si="23"/>
        <v>43259</v>
      </c>
      <c r="J127" s="146">
        <f t="shared" si="23"/>
        <v>4500</v>
      </c>
      <c r="K127" s="146">
        <f t="shared" si="23"/>
        <v>39922</v>
      </c>
      <c r="L127" s="146">
        <f t="shared" si="23"/>
        <v>44422</v>
      </c>
    </row>
    <row r="128" spans="2:12" ht="12.75">
      <c r="B128" s="56"/>
      <c r="C128" s="10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2:12" ht="12.75">
      <c r="B129" s="56">
        <v>0.46</v>
      </c>
      <c r="C129" s="10" t="s">
        <v>29</v>
      </c>
      <c r="D129" s="88"/>
      <c r="E129" s="88"/>
      <c r="F129" s="88"/>
      <c r="G129" s="88"/>
      <c r="H129" s="88"/>
      <c r="I129" s="88"/>
      <c r="J129" s="88"/>
      <c r="K129" s="88"/>
      <c r="L129" s="88"/>
    </row>
    <row r="130" spans="2:12" ht="25.5">
      <c r="B130" s="11" t="s">
        <v>69</v>
      </c>
      <c r="C130" s="10" t="s">
        <v>19</v>
      </c>
      <c r="D130" s="123">
        <v>359</v>
      </c>
      <c r="E130" s="123">
        <v>27074</v>
      </c>
      <c r="F130" s="159">
        <v>2190</v>
      </c>
      <c r="G130" s="159">
        <v>24150</v>
      </c>
      <c r="H130" s="123">
        <v>2190</v>
      </c>
      <c r="I130" s="123">
        <v>24150</v>
      </c>
      <c r="J130" s="123">
        <v>4500</v>
      </c>
      <c r="K130" s="123">
        <v>25000</v>
      </c>
      <c r="L130" s="123">
        <f>J130+K130</f>
        <v>29500</v>
      </c>
    </row>
    <row r="131" spans="1:12" ht="25.5">
      <c r="A131" s="14"/>
      <c r="B131" s="45" t="s">
        <v>70</v>
      </c>
      <c r="C131" s="39" t="s">
        <v>21</v>
      </c>
      <c r="D131" s="144">
        <v>0</v>
      </c>
      <c r="E131" s="122">
        <v>243</v>
      </c>
      <c r="F131" s="122" t="s">
        <v>64</v>
      </c>
      <c r="G131" s="158">
        <v>219</v>
      </c>
      <c r="H131" s="144">
        <v>0</v>
      </c>
      <c r="I131" s="122">
        <v>219</v>
      </c>
      <c r="J131" s="144">
        <v>0</v>
      </c>
      <c r="K131" s="122">
        <v>219</v>
      </c>
      <c r="L131" s="123">
        <f>J131+K131</f>
        <v>219</v>
      </c>
    </row>
    <row r="132" spans="1:12" ht="25.5">
      <c r="A132" s="44"/>
      <c r="B132" s="79" t="s">
        <v>71</v>
      </c>
      <c r="C132" s="78" t="s">
        <v>24</v>
      </c>
      <c r="D132" s="150">
        <v>0</v>
      </c>
      <c r="E132" s="121">
        <v>324</v>
      </c>
      <c r="F132" s="121" t="s">
        <v>64</v>
      </c>
      <c r="G132" s="157">
        <v>292</v>
      </c>
      <c r="H132" s="150">
        <v>0</v>
      </c>
      <c r="I132" s="121">
        <v>292</v>
      </c>
      <c r="J132" s="150">
        <v>0</v>
      </c>
      <c r="K132" s="121">
        <v>330</v>
      </c>
      <c r="L132" s="121">
        <f>J132+K132</f>
        <v>330</v>
      </c>
    </row>
    <row r="133" spans="1:12" ht="12.75" customHeight="1">
      <c r="A133" s="14"/>
      <c r="B133" s="45" t="s">
        <v>72</v>
      </c>
      <c r="C133" s="39" t="s">
        <v>61</v>
      </c>
      <c r="D133" s="144">
        <v>0</v>
      </c>
      <c r="E133" s="122">
        <v>315</v>
      </c>
      <c r="F133" s="122" t="s">
        <v>64</v>
      </c>
      <c r="G133" s="158">
        <v>221</v>
      </c>
      <c r="H133" s="144">
        <v>0</v>
      </c>
      <c r="I133" s="122">
        <v>221</v>
      </c>
      <c r="J133" s="144">
        <v>0</v>
      </c>
      <c r="K133" s="122">
        <v>320</v>
      </c>
      <c r="L133" s="123">
        <f>J133+K133</f>
        <v>320</v>
      </c>
    </row>
    <row r="134" spans="1:12" ht="12.75" customHeight="1">
      <c r="A134" s="14" t="s">
        <v>12</v>
      </c>
      <c r="B134" s="57">
        <v>0.46</v>
      </c>
      <c r="C134" s="39" t="s">
        <v>29</v>
      </c>
      <c r="D134" s="146">
        <f aca="true" t="shared" si="24" ref="D134:J134">SUM(D130:D133)</f>
        <v>359</v>
      </c>
      <c r="E134" s="146">
        <f t="shared" si="24"/>
        <v>27956</v>
      </c>
      <c r="F134" s="95">
        <f t="shared" si="24"/>
        <v>2190</v>
      </c>
      <c r="G134" s="95">
        <f t="shared" si="24"/>
        <v>24882</v>
      </c>
      <c r="H134" s="146">
        <f t="shared" si="24"/>
        <v>2190</v>
      </c>
      <c r="I134" s="146">
        <f t="shared" si="24"/>
        <v>24882</v>
      </c>
      <c r="J134" s="146">
        <f t="shared" si="24"/>
        <v>4500</v>
      </c>
      <c r="K134" s="146">
        <f>SUM(K130:K133)</f>
        <v>25869</v>
      </c>
      <c r="L134" s="146">
        <f>SUM(L130:L133)</f>
        <v>30369</v>
      </c>
    </row>
    <row r="135" spans="1:12" ht="12.75" customHeight="1">
      <c r="A135" s="14"/>
      <c r="B135" s="57"/>
      <c r="C135" s="3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2.75" customHeight="1">
      <c r="A136" s="14"/>
      <c r="B136" s="57">
        <v>0.47</v>
      </c>
      <c r="C136" s="39" t="s">
        <v>33</v>
      </c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1:12" ht="12.75" customHeight="1">
      <c r="A137" s="14"/>
      <c r="B137" s="45" t="s">
        <v>73</v>
      </c>
      <c r="C137" s="39" t="s">
        <v>19</v>
      </c>
      <c r="D137" s="122">
        <v>310</v>
      </c>
      <c r="E137" s="122">
        <v>15864</v>
      </c>
      <c r="F137" s="158">
        <v>1965</v>
      </c>
      <c r="G137" s="158">
        <v>13493</v>
      </c>
      <c r="H137" s="122">
        <v>1965</v>
      </c>
      <c r="I137" s="122">
        <v>13493</v>
      </c>
      <c r="J137" s="122">
        <v>3000</v>
      </c>
      <c r="K137" s="122">
        <v>15885</v>
      </c>
      <c r="L137" s="122">
        <f>SUM(J137:K137)</f>
        <v>18885</v>
      </c>
    </row>
    <row r="138" spans="1:12" ht="12.75" customHeight="1">
      <c r="A138" s="14"/>
      <c r="B138" s="45" t="s">
        <v>74</v>
      </c>
      <c r="C138" s="39" t="s">
        <v>21</v>
      </c>
      <c r="D138" s="144">
        <v>0</v>
      </c>
      <c r="E138" s="122">
        <v>199</v>
      </c>
      <c r="F138" s="122" t="s">
        <v>64</v>
      </c>
      <c r="G138" s="158">
        <v>183</v>
      </c>
      <c r="H138" s="144">
        <v>0</v>
      </c>
      <c r="I138" s="122">
        <v>183</v>
      </c>
      <c r="J138" s="144">
        <v>0</v>
      </c>
      <c r="K138" s="122">
        <v>183</v>
      </c>
      <c r="L138" s="122">
        <f>SUM(J138:K138)</f>
        <v>183</v>
      </c>
    </row>
    <row r="139" spans="1:12" ht="12.75" customHeight="1">
      <c r="A139" s="14"/>
      <c r="B139" s="45" t="s">
        <v>75</v>
      </c>
      <c r="C139" s="39" t="s">
        <v>24</v>
      </c>
      <c r="D139" s="144">
        <v>0</v>
      </c>
      <c r="E139" s="122">
        <v>245</v>
      </c>
      <c r="F139" s="122" t="s">
        <v>64</v>
      </c>
      <c r="G139" s="158">
        <v>219</v>
      </c>
      <c r="H139" s="144">
        <v>0</v>
      </c>
      <c r="I139" s="122">
        <v>219</v>
      </c>
      <c r="J139" s="144">
        <v>0</v>
      </c>
      <c r="K139" s="122">
        <v>250</v>
      </c>
      <c r="L139" s="122">
        <f>SUM(J139:K139)</f>
        <v>250</v>
      </c>
    </row>
    <row r="140" spans="1:12" ht="12.75" customHeight="1">
      <c r="A140" s="14"/>
      <c r="B140" s="45" t="s">
        <v>76</v>
      </c>
      <c r="C140" s="39" t="s">
        <v>61</v>
      </c>
      <c r="D140" s="144">
        <v>0</v>
      </c>
      <c r="E140" s="122">
        <v>228</v>
      </c>
      <c r="F140" s="122" t="s">
        <v>64</v>
      </c>
      <c r="G140" s="158">
        <v>164</v>
      </c>
      <c r="H140" s="144">
        <v>0</v>
      </c>
      <c r="I140" s="122">
        <v>164</v>
      </c>
      <c r="J140" s="144">
        <v>0</v>
      </c>
      <c r="K140" s="122">
        <v>190</v>
      </c>
      <c r="L140" s="122">
        <f>SUM(J140:K140)</f>
        <v>190</v>
      </c>
    </row>
    <row r="141" spans="1:12" ht="12.75" customHeight="1">
      <c r="A141" s="14" t="s">
        <v>12</v>
      </c>
      <c r="B141" s="57">
        <v>0.47</v>
      </c>
      <c r="C141" s="39" t="s">
        <v>33</v>
      </c>
      <c r="D141" s="146">
        <f aca="true" t="shared" si="25" ref="D141:L141">SUM(D137:D140)</f>
        <v>310</v>
      </c>
      <c r="E141" s="146">
        <f t="shared" si="25"/>
        <v>16536</v>
      </c>
      <c r="F141" s="95">
        <f t="shared" si="25"/>
        <v>1965</v>
      </c>
      <c r="G141" s="95">
        <f t="shared" si="25"/>
        <v>14059</v>
      </c>
      <c r="H141" s="146">
        <f t="shared" si="25"/>
        <v>1965</v>
      </c>
      <c r="I141" s="146">
        <f t="shared" si="25"/>
        <v>14059</v>
      </c>
      <c r="J141" s="146">
        <f t="shared" si="25"/>
        <v>3000</v>
      </c>
      <c r="K141" s="146">
        <f t="shared" si="25"/>
        <v>16508</v>
      </c>
      <c r="L141" s="146">
        <f t="shared" si="25"/>
        <v>19508</v>
      </c>
    </row>
    <row r="142" spans="2:12" ht="12.75" customHeight="1">
      <c r="B142" s="57"/>
      <c r="C142" s="3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2:12" ht="12.75" customHeight="1">
      <c r="B143" s="57">
        <v>0.48</v>
      </c>
      <c r="C143" s="39" t="s">
        <v>39</v>
      </c>
      <c r="D143" s="88"/>
      <c r="E143" s="88"/>
      <c r="F143" s="88"/>
      <c r="G143" s="88"/>
      <c r="H143" s="88"/>
      <c r="I143" s="88"/>
      <c r="J143" s="88"/>
      <c r="K143" s="88"/>
      <c r="L143" s="88"/>
    </row>
    <row r="144" spans="2:12" ht="12.75" customHeight="1">
      <c r="B144" s="45" t="s">
        <v>77</v>
      </c>
      <c r="C144" s="39" t="s">
        <v>19</v>
      </c>
      <c r="D144" s="123">
        <v>581</v>
      </c>
      <c r="E144" s="123">
        <v>23243</v>
      </c>
      <c r="F144" s="159">
        <v>2190</v>
      </c>
      <c r="G144" s="159">
        <v>22949</v>
      </c>
      <c r="H144" s="123">
        <v>2790</v>
      </c>
      <c r="I144" s="123">
        <v>25867</v>
      </c>
      <c r="J144" s="123">
        <v>4500</v>
      </c>
      <c r="K144" s="123">
        <v>28060</v>
      </c>
      <c r="L144" s="123">
        <f>SUM(J144:K144)</f>
        <v>32560</v>
      </c>
    </row>
    <row r="145" spans="2:12" ht="12.75" customHeight="1">
      <c r="B145" s="11" t="s">
        <v>78</v>
      </c>
      <c r="C145" s="10" t="s">
        <v>21</v>
      </c>
      <c r="D145" s="151">
        <v>0</v>
      </c>
      <c r="E145" s="123">
        <v>249</v>
      </c>
      <c r="F145" s="123" t="s">
        <v>64</v>
      </c>
      <c r="G145" s="159">
        <v>235</v>
      </c>
      <c r="H145" s="151">
        <v>0</v>
      </c>
      <c r="I145" s="123">
        <v>235</v>
      </c>
      <c r="J145" s="151">
        <v>0</v>
      </c>
      <c r="K145" s="123">
        <v>235</v>
      </c>
      <c r="L145" s="123">
        <f>SUM(J145:K145)</f>
        <v>235</v>
      </c>
    </row>
    <row r="146" spans="2:12" ht="12.75" customHeight="1">
      <c r="B146" s="11" t="s">
        <v>79</v>
      </c>
      <c r="C146" s="10" t="s">
        <v>24</v>
      </c>
      <c r="D146" s="151">
        <v>0</v>
      </c>
      <c r="E146" s="123">
        <v>242</v>
      </c>
      <c r="F146" s="123" t="s">
        <v>64</v>
      </c>
      <c r="G146" s="159">
        <v>219</v>
      </c>
      <c r="H146" s="151">
        <v>0</v>
      </c>
      <c r="I146" s="123">
        <v>219</v>
      </c>
      <c r="J146" s="151">
        <v>0</v>
      </c>
      <c r="K146" s="123">
        <v>250</v>
      </c>
      <c r="L146" s="123">
        <f>SUM(J146:K146)</f>
        <v>250</v>
      </c>
    </row>
    <row r="147" spans="2:12" ht="12.75" customHeight="1">
      <c r="B147" s="11" t="s">
        <v>80</v>
      </c>
      <c r="C147" s="10" t="s">
        <v>38</v>
      </c>
      <c r="D147" s="151">
        <v>0</v>
      </c>
      <c r="E147" s="123">
        <v>315</v>
      </c>
      <c r="F147" s="123" t="s">
        <v>64</v>
      </c>
      <c r="G147" s="123" t="s">
        <v>64</v>
      </c>
      <c r="H147" s="151">
        <v>0</v>
      </c>
      <c r="I147" s="151">
        <v>0</v>
      </c>
      <c r="J147" s="151">
        <v>0</v>
      </c>
      <c r="K147" s="151">
        <v>0</v>
      </c>
      <c r="L147" s="151">
        <f>SUM(J147:K147)</f>
        <v>0</v>
      </c>
    </row>
    <row r="148" spans="2:12" ht="12.75" customHeight="1">
      <c r="B148" s="11" t="s">
        <v>81</v>
      </c>
      <c r="C148" s="10" t="s">
        <v>61</v>
      </c>
      <c r="D148" s="151">
        <v>0</v>
      </c>
      <c r="E148" s="151">
        <v>0</v>
      </c>
      <c r="F148" s="123" t="s">
        <v>64</v>
      </c>
      <c r="G148" s="159">
        <v>221</v>
      </c>
      <c r="H148" s="151">
        <v>0</v>
      </c>
      <c r="I148" s="123">
        <v>221</v>
      </c>
      <c r="J148" s="151">
        <v>0</v>
      </c>
      <c r="K148" s="123">
        <v>255</v>
      </c>
      <c r="L148" s="123">
        <f>SUM(J148:K148)</f>
        <v>255</v>
      </c>
    </row>
    <row r="149" spans="1:12" ht="12.75" customHeight="1">
      <c r="A149" s="14" t="s">
        <v>12</v>
      </c>
      <c r="B149" s="57">
        <v>0.48</v>
      </c>
      <c r="C149" s="39" t="s">
        <v>39</v>
      </c>
      <c r="D149" s="146">
        <f aca="true" t="shared" si="26" ref="D149:L149">SUM(D144:D148)</f>
        <v>581</v>
      </c>
      <c r="E149" s="146">
        <f t="shared" si="26"/>
        <v>24049</v>
      </c>
      <c r="F149" s="95">
        <f t="shared" si="26"/>
        <v>2190</v>
      </c>
      <c r="G149" s="95">
        <f t="shared" si="26"/>
        <v>23624</v>
      </c>
      <c r="H149" s="146">
        <f t="shared" si="26"/>
        <v>2790</v>
      </c>
      <c r="I149" s="146">
        <f t="shared" si="26"/>
        <v>26542</v>
      </c>
      <c r="J149" s="146">
        <f t="shared" si="26"/>
        <v>4500</v>
      </c>
      <c r="K149" s="146">
        <f t="shared" si="26"/>
        <v>28800</v>
      </c>
      <c r="L149" s="146">
        <f t="shared" si="26"/>
        <v>33300</v>
      </c>
    </row>
    <row r="150" spans="1:12" ht="12.75" customHeight="1">
      <c r="A150" s="14"/>
      <c r="B150" s="57"/>
      <c r="C150" s="39"/>
      <c r="D150" s="99"/>
      <c r="E150" s="99"/>
      <c r="F150" s="99"/>
      <c r="G150" s="99"/>
      <c r="H150" s="99"/>
      <c r="I150" s="99"/>
      <c r="J150" s="99"/>
      <c r="K150" s="99"/>
      <c r="L150" s="99"/>
    </row>
    <row r="151" spans="1:12" ht="25.5">
      <c r="A151" s="14"/>
      <c r="B151" s="136">
        <v>66</v>
      </c>
      <c r="C151" s="137" t="s">
        <v>362</v>
      </c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2.75" customHeight="1">
      <c r="A152" s="14"/>
      <c r="B152" s="138" t="s">
        <v>348</v>
      </c>
      <c r="C152" s="137" t="s">
        <v>19</v>
      </c>
      <c r="D152" s="144">
        <v>0</v>
      </c>
      <c r="E152" s="144">
        <v>0</v>
      </c>
      <c r="F152" s="122" t="s">
        <v>64</v>
      </c>
      <c r="G152" s="122" t="s">
        <v>64</v>
      </c>
      <c r="H152" s="144">
        <v>0</v>
      </c>
      <c r="I152" s="144">
        <v>0</v>
      </c>
      <c r="J152" s="144">
        <v>0</v>
      </c>
      <c r="K152" s="144">
        <v>0</v>
      </c>
      <c r="L152" s="144">
        <f>SUM(J152:K152)</f>
        <v>0</v>
      </c>
    </row>
    <row r="153" spans="1:12" ht="12.75" customHeight="1">
      <c r="A153" s="14"/>
      <c r="B153" s="138" t="s">
        <v>349</v>
      </c>
      <c r="C153" s="137" t="s">
        <v>21</v>
      </c>
      <c r="D153" s="144">
        <v>0</v>
      </c>
      <c r="E153" s="144">
        <v>0</v>
      </c>
      <c r="F153" s="122" t="s">
        <v>64</v>
      </c>
      <c r="G153" s="122" t="s">
        <v>64</v>
      </c>
      <c r="H153" s="144">
        <v>0</v>
      </c>
      <c r="I153" s="144">
        <v>0</v>
      </c>
      <c r="J153" s="144">
        <v>0</v>
      </c>
      <c r="K153" s="144">
        <v>0</v>
      </c>
      <c r="L153" s="144">
        <f>SUM(J153:K153)</f>
        <v>0</v>
      </c>
    </row>
    <row r="154" spans="1:12" ht="12.75" customHeight="1">
      <c r="A154" s="14"/>
      <c r="B154" s="138" t="s">
        <v>350</v>
      </c>
      <c r="C154" s="137" t="s">
        <v>24</v>
      </c>
      <c r="D154" s="144">
        <v>0</v>
      </c>
      <c r="E154" s="144">
        <v>0</v>
      </c>
      <c r="F154" s="122" t="s">
        <v>64</v>
      </c>
      <c r="G154" s="122" t="s">
        <v>64</v>
      </c>
      <c r="H154" s="144">
        <v>0</v>
      </c>
      <c r="I154" s="144">
        <v>0</v>
      </c>
      <c r="J154" s="144">
        <v>0</v>
      </c>
      <c r="K154" s="144">
        <v>0</v>
      </c>
      <c r="L154" s="144">
        <f>SUM(J154:K154)</f>
        <v>0</v>
      </c>
    </row>
    <row r="155" spans="1:12" ht="12.75" customHeight="1">
      <c r="A155" s="14"/>
      <c r="B155" s="138" t="s">
        <v>351</v>
      </c>
      <c r="C155" s="137" t="s">
        <v>63</v>
      </c>
      <c r="D155" s="144">
        <v>0</v>
      </c>
      <c r="E155" s="144">
        <v>0</v>
      </c>
      <c r="F155" s="122" t="s">
        <v>64</v>
      </c>
      <c r="G155" s="122" t="s">
        <v>64</v>
      </c>
      <c r="H155" s="144">
        <v>0</v>
      </c>
      <c r="I155" s="144">
        <v>0</v>
      </c>
      <c r="J155" s="144">
        <v>0</v>
      </c>
      <c r="K155" s="144">
        <v>0</v>
      </c>
      <c r="L155" s="144">
        <f>SUM(J155:K155)</f>
        <v>0</v>
      </c>
    </row>
    <row r="156" spans="1:12" ht="25.5">
      <c r="A156" s="14" t="s">
        <v>12</v>
      </c>
      <c r="B156" s="136">
        <v>66</v>
      </c>
      <c r="C156" s="137" t="s">
        <v>362</v>
      </c>
      <c r="D156" s="154">
        <f aca="true" t="shared" si="27" ref="D156:L156">SUM(D152:D155)</f>
        <v>0</v>
      </c>
      <c r="E156" s="154">
        <f t="shared" si="27"/>
        <v>0</v>
      </c>
      <c r="F156" s="154">
        <f t="shared" si="27"/>
        <v>0</v>
      </c>
      <c r="G156" s="154">
        <f t="shared" si="27"/>
        <v>0</v>
      </c>
      <c r="H156" s="154">
        <f t="shared" si="27"/>
        <v>0</v>
      </c>
      <c r="I156" s="154">
        <f t="shared" si="27"/>
        <v>0</v>
      </c>
      <c r="J156" s="154">
        <f t="shared" si="27"/>
        <v>0</v>
      </c>
      <c r="K156" s="154">
        <f t="shared" si="27"/>
        <v>0</v>
      </c>
      <c r="L156" s="154">
        <f t="shared" si="27"/>
        <v>0</v>
      </c>
    </row>
    <row r="157" spans="1:12" ht="12.75" customHeight="1">
      <c r="A157" s="14" t="s">
        <v>12</v>
      </c>
      <c r="B157" s="53">
        <v>1.001</v>
      </c>
      <c r="C157" s="40" t="s">
        <v>15</v>
      </c>
      <c r="D157" s="146">
        <f aca="true" t="shared" si="28" ref="D157:L157">D149+D141+D134+D127+D120+D156</f>
        <v>20693</v>
      </c>
      <c r="E157" s="146">
        <f t="shared" si="28"/>
        <v>187245</v>
      </c>
      <c r="F157" s="95">
        <f t="shared" si="28"/>
        <v>36944</v>
      </c>
      <c r="G157" s="95">
        <f t="shared" si="28"/>
        <v>159219</v>
      </c>
      <c r="H157" s="146">
        <f t="shared" si="28"/>
        <v>37834</v>
      </c>
      <c r="I157" s="146">
        <f t="shared" si="28"/>
        <v>167542</v>
      </c>
      <c r="J157" s="146">
        <f t="shared" si="28"/>
        <v>25500</v>
      </c>
      <c r="K157" s="146">
        <f t="shared" si="28"/>
        <v>169542</v>
      </c>
      <c r="L157" s="146">
        <f t="shared" si="28"/>
        <v>195042</v>
      </c>
    </row>
    <row r="158" spans="2:12" ht="12.75" customHeight="1">
      <c r="B158" s="52"/>
      <c r="C158" s="38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2:12" ht="12.75" customHeight="1">
      <c r="B159" s="51">
        <v>1.003</v>
      </c>
      <c r="C159" s="38" t="s">
        <v>82</v>
      </c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2:12" ht="12.75" customHeight="1">
      <c r="B160" s="41">
        <v>44</v>
      </c>
      <c r="C160" s="10" t="s">
        <v>17</v>
      </c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2:12" ht="12.75" customHeight="1">
      <c r="B161" s="41" t="s">
        <v>290</v>
      </c>
      <c r="C161" s="10" t="s">
        <v>306</v>
      </c>
      <c r="D161" s="122">
        <v>1140</v>
      </c>
      <c r="E161" s="144">
        <v>0</v>
      </c>
      <c r="F161" s="158">
        <v>100</v>
      </c>
      <c r="G161" s="122" t="s">
        <v>64</v>
      </c>
      <c r="H161" s="122">
        <v>100</v>
      </c>
      <c r="I161" s="144">
        <v>0</v>
      </c>
      <c r="J161" s="144">
        <v>0</v>
      </c>
      <c r="K161" s="144">
        <v>0</v>
      </c>
      <c r="L161" s="144">
        <f>SUM(J161:K161)</f>
        <v>0</v>
      </c>
    </row>
    <row r="162" spans="1:12" ht="12.75" customHeight="1">
      <c r="A162" s="14"/>
      <c r="B162" s="132" t="s">
        <v>83</v>
      </c>
      <c r="C162" s="39" t="s">
        <v>291</v>
      </c>
      <c r="D162" s="144">
        <v>0</v>
      </c>
      <c r="E162" s="144">
        <v>0</v>
      </c>
      <c r="F162" s="158">
        <v>1</v>
      </c>
      <c r="G162" s="122" t="s">
        <v>64</v>
      </c>
      <c r="H162" s="122">
        <v>1</v>
      </c>
      <c r="I162" s="144">
        <v>0</v>
      </c>
      <c r="J162" s="144">
        <v>0</v>
      </c>
      <c r="K162" s="144">
        <v>0</v>
      </c>
      <c r="L162" s="150">
        <f>SUM(J162:K162)</f>
        <v>0</v>
      </c>
    </row>
    <row r="163" spans="1:12" ht="12.75" customHeight="1">
      <c r="A163" s="44" t="s">
        <v>12</v>
      </c>
      <c r="B163" s="129">
        <v>1.003</v>
      </c>
      <c r="C163" s="130" t="s">
        <v>82</v>
      </c>
      <c r="D163" s="146">
        <f aca="true" t="shared" si="29" ref="D163:L163">SUM(D161:D162)</f>
        <v>1140</v>
      </c>
      <c r="E163" s="154">
        <f t="shared" si="29"/>
        <v>0</v>
      </c>
      <c r="F163" s="146">
        <f t="shared" si="29"/>
        <v>101</v>
      </c>
      <c r="G163" s="154">
        <f t="shared" si="29"/>
        <v>0</v>
      </c>
      <c r="H163" s="146">
        <f t="shared" si="29"/>
        <v>101</v>
      </c>
      <c r="I163" s="154">
        <f t="shared" si="29"/>
        <v>0</v>
      </c>
      <c r="J163" s="154">
        <f t="shared" si="29"/>
        <v>0</v>
      </c>
      <c r="K163" s="154">
        <f t="shared" si="29"/>
        <v>0</v>
      </c>
      <c r="L163" s="154">
        <f t="shared" si="29"/>
        <v>0</v>
      </c>
    </row>
    <row r="164" spans="2:12" ht="2.25" customHeight="1">
      <c r="B164" s="52"/>
      <c r="C164" s="38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2:12" ht="12.75">
      <c r="B165" s="51">
        <v>1.004</v>
      </c>
      <c r="C165" s="38" t="s">
        <v>84</v>
      </c>
      <c r="D165" s="88"/>
      <c r="E165" s="88"/>
      <c r="F165" s="88"/>
      <c r="G165" s="88"/>
      <c r="H165" s="88"/>
      <c r="I165" s="88"/>
      <c r="J165" s="88"/>
      <c r="K165" s="88"/>
      <c r="L165" s="88"/>
    </row>
    <row r="166" spans="2:12" ht="12.75">
      <c r="B166" s="42">
        <v>60</v>
      </c>
      <c r="C166" s="10" t="s">
        <v>85</v>
      </c>
      <c r="D166" s="88"/>
      <c r="E166" s="88"/>
      <c r="F166" s="88"/>
      <c r="G166" s="88"/>
      <c r="H166" s="88"/>
      <c r="I166" s="88"/>
      <c r="J166" s="88"/>
      <c r="K166" s="88"/>
      <c r="L166" s="88"/>
    </row>
    <row r="167" spans="2:12" ht="25.5">
      <c r="B167" s="11" t="s">
        <v>86</v>
      </c>
      <c r="C167" s="10" t="s">
        <v>19</v>
      </c>
      <c r="D167" s="123">
        <v>7191</v>
      </c>
      <c r="E167" s="151">
        <v>0</v>
      </c>
      <c r="F167" s="156">
        <v>6044</v>
      </c>
      <c r="G167" s="123" t="s">
        <v>64</v>
      </c>
      <c r="H167" s="120">
        <v>8044</v>
      </c>
      <c r="I167" s="151">
        <v>0</v>
      </c>
      <c r="J167" s="120">
        <v>6500</v>
      </c>
      <c r="K167" s="151">
        <v>0</v>
      </c>
      <c r="L167" s="123">
        <f>SUM(J167:K167)</f>
        <v>6500</v>
      </c>
    </row>
    <row r="168" spans="2:12" ht="25.5">
      <c r="B168" s="9" t="s">
        <v>87</v>
      </c>
      <c r="C168" s="10" t="s">
        <v>21</v>
      </c>
      <c r="D168" s="123">
        <v>20</v>
      </c>
      <c r="E168" s="151">
        <v>0</v>
      </c>
      <c r="F168" s="156">
        <v>1</v>
      </c>
      <c r="G168" s="123" t="s">
        <v>64</v>
      </c>
      <c r="H168" s="120">
        <v>1</v>
      </c>
      <c r="I168" s="151">
        <v>0</v>
      </c>
      <c r="J168" s="149">
        <v>0</v>
      </c>
      <c r="K168" s="151">
        <v>0</v>
      </c>
      <c r="L168" s="151">
        <f>SUM(J168:K168)</f>
        <v>0</v>
      </c>
    </row>
    <row r="169" spans="2:12" ht="25.5">
      <c r="B169" s="9" t="s">
        <v>88</v>
      </c>
      <c r="C169" s="10" t="s">
        <v>24</v>
      </c>
      <c r="D169" s="123">
        <v>219</v>
      </c>
      <c r="E169" s="151">
        <v>0</v>
      </c>
      <c r="F169" s="156">
        <v>50</v>
      </c>
      <c r="G169" s="123" t="s">
        <v>64</v>
      </c>
      <c r="H169" s="120">
        <v>50</v>
      </c>
      <c r="I169" s="151">
        <v>0</v>
      </c>
      <c r="J169" s="149">
        <v>0</v>
      </c>
      <c r="K169" s="151">
        <v>0</v>
      </c>
      <c r="L169" s="151">
        <f>SUM(J169:K169)</f>
        <v>0</v>
      </c>
    </row>
    <row r="170" spans="1:12" ht="12.75">
      <c r="A170" s="14" t="s">
        <v>12</v>
      </c>
      <c r="B170" s="42">
        <v>60</v>
      </c>
      <c r="C170" s="10" t="s">
        <v>85</v>
      </c>
      <c r="D170" s="146">
        <f aca="true" t="shared" si="30" ref="D170:L170">SUM(D167:D169)</f>
        <v>7430</v>
      </c>
      <c r="E170" s="154">
        <f t="shared" si="30"/>
        <v>0</v>
      </c>
      <c r="F170" s="146">
        <f t="shared" si="30"/>
        <v>6095</v>
      </c>
      <c r="G170" s="154">
        <f t="shared" si="30"/>
        <v>0</v>
      </c>
      <c r="H170" s="146">
        <f t="shared" si="30"/>
        <v>8095</v>
      </c>
      <c r="I170" s="154">
        <f t="shared" si="30"/>
        <v>0</v>
      </c>
      <c r="J170" s="146">
        <f t="shared" si="30"/>
        <v>6500</v>
      </c>
      <c r="K170" s="154">
        <f t="shared" si="30"/>
        <v>0</v>
      </c>
      <c r="L170" s="146">
        <f t="shared" si="30"/>
        <v>6500</v>
      </c>
    </row>
    <row r="171" spans="2:12" ht="9.75" customHeight="1">
      <c r="B171" s="9"/>
      <c r="C171" s="10"/>
      <c r="D171" s="93"/>
      <c r="E171" s="92"/>
      <c r="F171" s="88"/>
      <c r="G171" s="92"/>
      <c r="H171" s="88"/>
      <c r="I171" s="92"/>
      <c r="J171" s="88"/>
      <c r="K171" s="92"/>
      <c r="L171" s="93"/>
    </row>
    <row r="172" spans="2:12" ht="12.75">
      <c r="B172" s="42">
        <v>61</v>
      </c>
      <c r="C172" s="10" t="s">
        <v>337</v>
      </c>
      <c r="D172" s="93"/>
      <c r="E172" s="92"/>
      <c r="F172" s="88"/>
      <c r="G172" s="92"/>
      <c r="H172" s="88"/>
      <c r="I172" s="92"/>
      <c r="J172" s="88"/>
      <c r="K172" s="92"/>
      <c r="L172" s="93"/>
    </row>
    <row r="173" spans="1:12" ht="25.5">
      <c r="A173" s="14"/>
      <c r="B173" s="45" t="s">
        <v>89</v>
      </c>
      <c r="C173" s="39" t="s">
        <v>90</v>
      </c>
      <c r="D173" s="123">
        <v>398</v>
      </c>
      <c r="E173" s="151">
        <v>0</v>
      </c>
      <c r="F173" s="159">
        <v>360</v>
      </c>
      <c r="G173" s="123" t="s">
        <v>64</v>
      </c>
      <c r="H173" s="123">
        <v>435</v>
      </c>
      <c r="I173" s="151">
        <v>0</v>
      </c>
      <c r="J173" s="184">
        <v>233</v>
      </c>
      <c r="K173" s="184">
        <v>0</v>
      </c>
      <c r="L173" s="184">
        <f>SUM(J173:K173)</f>
        <v>233</v>
      </c>
    </row>
    <row r="174" spans="1:12" ht="12.75">
      <c r="A174" s="14" t="s">
        <v>12</v>
      </c>
      <c r="B174" s="58">
        <v>61</v>
      </c>
      <c r="C174" s="39" t="s">
        <v>337</v>
      </c>
      <c r="D174" s="146">
        <f aca="true" t="shared" si="31" ref="D174:L174">SUM(D173:D173)</f>
        <v>398</v>
      </c>
      <c r="E174" s="154">
        <f t="shared" si="31"/>
        <v>0</v>
      </c>
      <c r="F174" s="146">
        <f t="shared" si="31"/>
        <v>360</v>
      </c>
      <c r="G174" s="154">
        <f t="shared" si="31"/>
        <v>0</v>
      </c>
      <c r="H174" s="146">
        <f t="shared" si="31"/>
        <v>435</v>
      </c>
      <c r="I174" s="154">
        <f t="shared" si="31"/>
        <v>0</v>
      </c>
      <c r="J174" s="185">
        <f t="shared" si="31"/>
        <v>233</v>
      </c>
      <c r="K174" s="185">
        <f t="shared" si="31"/>
        <v>0</v>
      </c>
      <c r="L174" s="185">
        <f t="shared" si="31"/>
        <v>233</v>
      </c>
    </row>
    <row r="175" spans="1:12" ht="9.75" customHeight="1">
      <c r="A175" s="14"/>
      <c r="B175" s="58"/>
      <c r="C175" s="39"/>
      <c r="D175" s="99"/>
      <c r="E175" s="100"/>
      <c r="F175" s="99"/>
      <c r="G175" s="100"/>
      <c r="H175" s="99"/>
      <c r="I175" s="100"/>
      <c r="J175" s="99"/>
      <c r="K175" s="100"/>
      <c r="L175" s="99"/>
    </row>
    <row r="176" spans="1:12" ht="12.75">
      <c r="A176" s="14"/>
      <c r="B176" s="58">
        <v>62</v>
      </c>
      <c r="C176" s="39" t="s">
        <v>92</v>
      </c>
      <c r="D176" s="19"/>
      <c r="E176" s="96"/>
      <c r="F176" s="19"/>
      <c r="G176" s="96"/>
      <c r="H176" s="19"/>
      <c r="I176" s="96"/>
      <c r="J176" s="19"/>
      <c r="K176" s="96"/>
      <c r="L176" s="19"/>
    </row>
    <row r="177" spans="1:12" ht="25.5">
      <c r="A177" s="14"/>
      <c r="B177" s="58" t="s">
        <v>249</v>
      </c>
      <c r="C177" s="39" t="s">
        <v>63</v>
      </c>
      <c r="D177" s="122">
        <v>50</v>
      </c>
      <c r="E177" s="144">
        <v>0</v>
      </c>
      <c r="F177" s="158">
        <v>1</v>
      </c>
      <c r="G177" s="122" t="s">
        <v>64</v>
      </c>
      <c r="H177" s="122">
        <v>1</v>
      </c>
      <c r="I177" s="144">
        <v>0</v>
      </c>
      <c r="J177" s="144">
        <v>0</v>
      </c>
      <c r="K177" s="144">
        <v>0</v>
      </c>
      <c r="L177" s="144">
        <f>SUM(J177:K177)</f>
        <v>0</v>
      </c>
    </row>
    <row r="178" spans="1:12" ht="25.5">
      <c r="A178" s="14"/>
      <c r="B178" s="58" t="s">
        <v>93</v>
      </c>
      <c r="C178" s="39" t="s">
        <v>94</v>
      </c>
      <c r="D178" s="122">
        <v>150</v>
      </c>
      <c r="E178" s="144">
        <v>0</v>
      </c>
      <c r="F178" s="158">
        <v>121</v>
      </c>
      <c r="G178" s="122" t="s">
        <v>64</v>
      </c>
      <c r="H178" s="122">
        <v>146</v>
      </c>
      <c r="I178" s="144">
        <v>0</v>
      </c>
      <c r="J178" s="182">
        <v>78</v>
      </c>
      <c r="K178" s="182">
        <v>0</v>
      </c>
      <c r="L178" s="182">
        <f>SUM(J178:K178)</f>
        <v>78</v>
      </c>
    </row>
    <row r="179" spans="1:12" ht="25.5">
      <c r="A179" s="14"/>
      <c r="B179" s="58" t="s">
        <v>360</v>
      </c>
      <c r="C179" s="39" t="s">
        <v>361</v>
      </c>
      <c r="D179" s="121">
        <v>1000</v>
      </c>
      <c r="E179" s="150">
        <v>0</v>
      </c>
      <c r="F179" s="121">
        <v>1</v>
      </c>
      <c r="G179" s="121" t="s">
        <v>64</v>
      </c>
      <c r="H179" s="121">
        <v>1</v>
      </c>
      <c r="I179" s="150">
        <v>0</v>
      </c>
      <c r="J179" s="183">
        <v>0</v>
      </c>
      <c r="K179" s="183">
        <v>0</v>
      </c>
      <c r="L179" s="183">
        <f>SUM(J179:K179)</f>
        <v>0</v>
      </c>
    </row>
    <row r="180" spans="1:12" ht="12.75">
      <c r="A180" s="14" t="s">
        <v>12</v>
      </c>
      <c r="B180" s="58">
        <v>62</v>
      </c>
      <c r="C180" s="39" t="s">
        <v>92</v>
      </c>
      <c r="D180" s="121">
        <f aca="true" t="shared" si="32" ref="D180:L180">SUM(D177:D179)</f>
        <v>1200</v>
      </c>
      <c r="E180" s="150">
        <f t="shared" si="32"/>
        <v>0</v>
      </c>
      <c r="F180" s="121">
        <f t="shared" si="32"/>
        <v>123</v>
      </c>
      <c r="G180" s="150">
        <f t="shared" si="32"/>
        <v>0</v>
      </c>
      <c r="H180" s="121">
        <f t="shared" si="32"/>
        <v>148</v>
      </c>
      <c r="I180" s="150">
        <f t="shared" si="32"/>
        <v>0</v>
      </c>
      <c r="J180" s="183">
        <f t="shared" si="32"/>
        <v>78</v>
      </c>
      <c r="K180" s="183">
        <f t="shared" si="32"/>
        <v>0</v>
      </c>
      <c r="L180" s="183">
        <f t="shared" si="32"/>
        <v>78</v>
      </c>
    </row>
    <row r="181" spans="1:12" ht="12.75">
      <c r="A181" s="14" t="s">
        <v>12</v>
      </c>
      <c r="B181" s="51">
        <v>1.004</v>
      </c>
      <c r="C181" s="82" t="s">
        <v>84</v>
      </c>
      <c r="D181" s="146">
        <f aca="true" t="shared" si="33" ref="D181:L181">D180+D174+D170</f>
        <v>9028</v>
      </c>
      <c r="E181" s="154">
        <f t="shared" si="33"/>
        <v>0</v>
      </c>
      <c r="F181" s="146">
        <f t="shared" si="33"/>
        <v>6578</v>
      </c>
      <c r="G181" s="154">
        <f t="shared" si="33"/>
        <v>0</v>
      </c>
      <c r="H181" s="146">
        <f t="shared" si="33"/>
        <v>8678</v>
      </c>
      <c r="I181" s="154">
        <f t="shared" si="33"/>
        <v>0</v>
      </c>
      <c r="J181" s="146">
        <f t="shared" si="33"/>
        <v>6811</v>
      </c>
      <c r="K181" s="154">
        <f t="shared" si="33"/>
        <v>0</v>
      </c>
      <c r="L181" s="146">
        <f t="shared" si="33"/>
        <v>6811</v>
      </c>
    </row>
    <row r="182" spans="1:12" ht="9.75" customHeight="1">
      <c r="A182" s="14"/>
      <c r="B182" s="81"/>
      <c r="C182" s="82"/>
      <c r="D182" s="19"/>
      <c r="E182" s="96"/>
      <c r="F182" s="19"/>
      <c r="G182" s="96"/>
      <c r="H182" s="19"/>
      <c r="I182" s="96"/>
      <c r="J182" s="19"/>
      <c r="K182" s="96"/>
      <c r="L182" s="19"/>
    </row>
    <row r="183" spans="2:12" ht="25.5">
      <c r="B183" s="51">
        <v>1.005</v>
      </c>
      <c r="C183" s="38" t="s">
        <v>363</v>
      </c>
      <c r="D183" s="88"/>
      <c r="E183" s="87"/>
      <c r="F183" s="88"/>
      <c r="G183" s="87"/>
      <c r="H183" s="88"/>
      <c r="I183" s="87"/>
      <c r="J183" s="88"/>
      <c r="K183" s="87"/>
      <c r="L183" s="88"/>
    </row>
    <row r="184" spans="2:12" ht="12.75">
      <c r="B184" s="59">
        <v>63</v>
      </c>
      <c r="C184" s="10" t="s">
        <v>95</v>
      </c>
      <c r="D184" s="88"/>
      <c r="E184" s="87"/>
      <c r="F184" s="88"/>
      <c r="G184" s="87"/>
      <c r="H184" s="88"/>
      <c r="I184" s="87"/>
      <c r="J184" s="88"/>
      <c r="K184" s="87"/>
      <c r="L184" s="88"/>
    </row>
    <row r="185" spans="2:12" ht="25.5">
      <c r="B185" s="11" t="s">
        <v>96</v>
      </c>
      <c r="C185" s="10" t="s">
        <v>19</v>
      </c>
      <c r="D185" s="123">
        <v>2882</v>
      </c>
      <c r="E185" s="144">
        <v>0</v>
      </c>
      <c r="F185" s="156">
        <v>2168</v>
      </c>
      <c r="G185" s="122" t="s">
        <v>64</v>
      </c>
      <c r="H185" s="120">
        <v>3168</v>
      </c>
      <c r="I185" s="144">
        <v>0</v>
      </c>
      <c r="J185" s="120">
        <v>2800</v>
      </c>
      <c r="K185" s="144">
        <v>0</v>
      </c>
      <c r="L185" s="123">
        <f>SUM(J185:K185)</f>
        <v>2800</v>
      </c>
    </row>
    <row r="186" spans="2:12" ht="25.5">
      <c r="B186" s="11" t="s">
        <v>97</v>
      </c>
      <c r="C186" s="10" t="s">
        <v>21</v>
      </c>
      <c r="D186" s="123">
        <v>69</v>
      </c>
      <c r="E186" s="144">
        <v>0</v>
      </c>
      <c r="F186" s="156">
        <v>10</v>
      </c>
      <c r="G186" s="122" t="s">
        <v>64</v>
      </c>
      <c r="H186" s="120">
        <v>10</v>
      </c>
      <c r="I186" s="144">
        <v>0</v>
      </c>
      <c r="J186" s="149">
        <v>0</v>
      </c>
      <c r="K186" s="144">
        <v>0</v>
      </c>
      <c r="L186" s="151">
        <f>SUM(J186:K186)</f>
        <v>0</v>
      </c>
    </row>
    <row r="187" spans="2:12" ht="25.5">
      <c r="B187" s="11" t="s">
        <v>98</v>
      </c>
      <c r="C187" s="10" t="s">
        <v>24</v>
      </c>
      <c r="D187" s="123">
        <v>196</v>
      </c>
      <c r="E187" s="144">
        <v>0</v>
      </c>
      <c r="F187" s="156">
        <v>243</v>
      </c>
      <c r="G187" s="122" t="s">
        <v>64</v>
      </c>
      <c r="H187" s="120">
        <v>316</v>
      </c>
      <c r="I187" s="144">
        <v>0</v>
      </c>
      <c r="J187" s="190">
        <v>47</v>
      </c>
      <c r="K187" s="182">
        <v>0</v>
      </c>
      <c r="L187" s="184">
        <f>SUM(J187:K187)</f>
        <v>47</v>
      </c>
    </row>
    <row r="188" spans="1:12" ht="12.75">
      <c r="A188" s="14" t="s">
        <v>12</v>
      </c>
      <c r="B188" s="46">
        <v>63</v>
      </c>
      <c r="C188" s="39" t="s">
        <v>95</v>
      </c>
      <c r="D188" s="146">
        <f aca="true" t="shared" si="34" ref="D188:L188">SUM(D185:D187)</f>
        <v>3147</v>
      </c>
      <c r="E188" s="154">
        <f t="shared" si="34"/>
        <v>0</v>
      </c>
      <c r="F188" s="146">
        <f t="shared" si="34"/>
        <v>2421</v>
      </c>
      <c r="G188" s="154">
        <f t="shared" si="34"/>
        <v>0</v>
      </c>
      <c r="H188" s="146">
        <f t="shared" si="34"/>
        <v>3494</v>
      </c>
      <c r="I188" s="154">
        <f t="shared" si="34"/>
        <v>0</v>
      </c>
      <c r="J188" s="146">
        <f t="shared" si="34"/>
        <v>2847</v>
      </c>
      <c r="K188" s="154">
        <f t="shared" si="34"/>
        <v>0</v>
      </c>
      <c r="L188" s="146">
        <f t="shared" si="34"/>
        <v>2847</v>
      </c>
    </row>
    <row r="189" spans="3:12" ht="9.75" customHeight="1">
      <c r="C189" s="39"/>
      <c r="D189" s="19"/>
      <c r="E189" s="100"/>
      <c r="F189" s="19"/>
      <c r="G189" s="100"/>
      <c r="H189" s="19"/>
      <c r="I189" s="99"/>
      <c r="J189" s="19"/>
      <c r="K189" s="100"/>
      <c r="L189" s="19"/>
    </row>
    <row r="190" spans="2:12" ht="12.75">
      <c r="B190" s="59">
        <v>64</v>
      </c>
      <c r="C190" s="10" t="s">
        <v>99</v>
      </c>
      <c r="D190" s="93"/>
      <c r="E190" s="19"/>
      <c r="F190" s="19"/>
      <c r="G190" s="19"/>
      <c r="H190" s="19"/>
      <c r="I190" s="19"/>
      <c r="J190" s="19"/>
      <c r="K190" s="19"/>
      <c r="L190" s="93"/>
    </row>
    <row r="191" spans="2:12" ht="25.5">
      <c r="B191" s="11" t="s">
        <v>100</v>
      </c>
      <c r="C191" s="10" t="s">
        <v>19</v>
      </c>
      <c r="D191" s="122">
        <v>10837</v>
      </c>
      <c r="E191" s="144">
        <v>0</v>
      </c>
      <c r="F191" s="158">
        <v>10862</v>
      </c>
      <c r="G191" s="122" t="s">
        <v>64</v>
      </c>
      <c r="H191" s="122">
        <v>13373</v>
      </c>
      <c r="I191" s="144">
        <v>0</v>
      </c>
      <c r="J191" s="122">
        <v>10000</v>
      </c>
      <c r="K191" s="144">
        <v>0</v>
      </c>
      <c r="L191" s="123">
        <f>SUM(J191:K191)</f>
        <v>10000</v>
      </c>
    </row>
    <row r="192" spans="2:12" ht="25.5">
      <c r="B192" s="11" t="s">
        <v>101</v>
      </c>
      <c r="C192" s="10" t="s">
        <v>51</v>
      </c>
      <c r="D192" s="122">
        <v>329</v>
      </c>
      <c r="E192" s="144">
        <v>0</v>
      </c>
      <c r="F192" s="158">
        <v>330</v>
      </c>
      <c r="G192" s="122" t="s">
        <v>64</v>
      </c>
      <c r="H192" s="122">
        <v>335</v>
      </c>
      <c r="I192" s="144">
        <v>0</v>
      </c>
      <c r="J192" s="182">
        <v>178</v>
      </c>
      <c r="K192" s="182">
        <v>0</v>
      </c>
      <c r="L192" s="184">
        <f>SUM(J192:K192)</f>
        <v>178</v>
      </c>
    </row>
    <row r="193" spans="1:12" ht="25.5">
      <c r="A193" s="14"/>
      <c r="B193" s="45" t="s">
        <v>102</v>
      </c>
      <c r="C193" s="39" t="s">
        <v>21</v>
      </c>
      <c r="D193" s="122">
        <v>40</v>
      </c>
      <c r="E193" s="144">
        <v>0</v>
      </c>
      <c r="F193" s="158">
        <v>1</v>
      </c>
      <c r="G193" s="122" t="s">
        <v>64</v>
      </c>
      <c r="H193" s="122">
        <v>1</v>
      </c>
      <c r="I193" s="144">
        <v>0</v>
      </c>
      <c r="J193" s="144">
        <v>0</v>
      </c>
      <c r="K193" s="144">
        <v>0</v>
      </c>
      <c r="L193" s="144">
        <f>SUM(J193:K193)</f>
        <v>0</v>
      </c>
    </row>
    <row r="194" spans="2:12" ht="25.5">
      <c r="B194" s="11" t="s">
        <v>103</v>
      </c>
      <c r="C194" s="10" t="s">
        <v>24</v>
      </c>
      <c r="D194" s="122">
        <v>83</v>
      </c>
      <c r="E194" s="144">
        <v>0</v>
      </c>
      <c r="F194" s="158">
        <v>10</v>
      </c>
      <c r="G194" s="122" t="s">
        <v>64</v>
      </c>
      <c r="H194" s="122">
        <v>10</v>
      </c>
      <c r="I194" s="144">
        <v>0</v>
      </c>
      <c r="J194" s="144">
        <v>0</v>
      </c>
      <c r="K194" s="144">
        <v>0</v>
      </c>
      <c r="L194" s="151">
        <f>SUM(J194:K194)</f>
        <v>0</v>
      </c>
    </row>
    <row r="195" spans="2:12" ht="25.5">
      <c r="B195" s="11" t="s">
        <v>104</v>
      </c>
      <c r="C195" s="10" t="s">
        <v>61</v>
      </c>
      <c r="D195" s="144">
        <v>0</v>
      </c>
      <c r="E195" s="144">
        <v>0</v>
      </c>
      <c r="F195" s="158" t="s">
        <v>64</v>
      </c>
      <c r="G195" s="122" t="s">
        <v>64</v>
      </c>
      <c r="H195" s="144">
        <v>0</v>
      </c>
      <c r="I195" s="144">
        <v>0</v>
      </c>
      <c r="J195" s="144">
        <v>0</v>
      </c>
      <c r="K195" s="144">
        <v>0</v>
      </c>
      <c r="L195" s="151">
        <f>SUM(J195:K195)</f>
        <v>0</v>
      </c>
    </row>
    <row r="196" spans="1:12" ht="12.75">
      <c r="A196" s="23" t="s">
        <v>12</v>
      </c>
      <c r="B196" s="59">
        <v>64</v>
      </c>
      <c r="C196" s="10" t="s">
        <v>99</v>
      </c>
      <c r="D196" s="146">
        <f aca="true" t="shared" si="35" ref="D196:L196">SUM(D190:D195)</f>
        <v>11289</v>
      </c>
      <c r="E196" s="154">
        <f t="shared" si="35"/>
        <v>0</v>
      </c>
      <c r="F196" s="146">
        <f t="shared" si="35"/>
        <v>11203</v>
      </c>
      <c r="G196" s="154">
        <f t="shared" si="35"/>
        <v>0</v>
      </c>
      <c r="H196" s="146">
        <f t="shared" si="35"/>
        <v>13719</v>
      </c>
      <c r="I196" s="154">
        <f t="shared" si="35"/>
        <v>0</v>
      </c>
      <c r="J196" s="146">
        <f t="shared" si="35"/>
        <v>10178</v>
      </c>
      <c r="K196" s="154">
        <f t="shared" si="35"/>
        <v>0</v>
      </c>
      <c r="L196" s="146">
        <f t="shared" si="35"/>
        <v>10178</v>
      </c>
    </row>
    <row r="197" spans="1:12" ht="25.5">
      <c r="A197" s="44" t="s">
        <v>12</v>
      </c>
      <c r="B197" s="129">
        <v>1.005</v>
      </c>
      <c r="C197" s="130" t="s">
        <v>363</v>
      </c>
      <c r="D197" s="146">
        <f aca="true" t="shared" si="36" ref="D197:L197">D196+D188</f>
        <v>14436</v>
      </c>
      <c r="E197" s="154">
        <f t="shared" si="36"/>
        <v>0</v>
      </c>
      <c r="F197" s="146">
        <f t="shared" si="36"/>
        <v>13624</v>
      </c>
      <c r="G197" s="154">
        <f t="shared" si="36"/>
        <v>0</v>
      </c>
      <c r="H197" s="146">
        <f t="shared" si="36"/>
        <v>17213</v>
      </c>
      <c r="I197" s="154">
        <f t="shared" si="36"/>
        <v>0</v>
      </c>
      <c r="J197" s="146">
        <f t="shared" si="36"/>
        <v>13025</v>
      </c>
      <c r="K197" s="154">
        <f t="shared" si="36"/>
        <v>0</v>
      </c>
      <c r="L197" s="146">
        <f t="shared" si="36"/>
        <v>13025</v>
      </c>
    </row>
    <row r="198" spans="2:12" ht="0.75" customHeight="1">
      <c r="B198" s="52"/>
      <c r="C198" s="38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2:12" ht="12.75">
      <c r="B199" s="51">
        <v>1.013</v>
      </c>
      <c r="C199" s="38" t="s">
        <v>338</v>
      </c>
      <c r="D199" s="88"/>
      <c r="E199" s="88"/>
      <c r="F199" s="88"/>
      <c r="G199" s="88"/>
      <c r="H199" s="88"/>
      <c r="I199" s="88"/>
      <c r="J199" s="88"/>
      <c r="K199" s="88"/>
      <c r="L199" s="88"/>
    </row>
    <row r="200" spans="2:12" ht="12.75">
      <c r="B200" s="12">
        <v>65</v>
      </c>
      <c r="C200" s="10" t="s">
        <v>105</v>
      </c>
      <c r="D200" s="88"/>
      <c r="E200" s="88"/>
      <c r="F200" s="88"/>
      <c r="G200" s="88"/>
      <c r="H200" s="88"/>
      <c r="I200" s="88"/>
      <c r="J200" s="88"/>
      <c r="K200" s="88"/>
      <c r="L200" s="88"/>
    </row>
    <row r="201" spans="2:12" ht="25.5">
      <c r="B201" s="11" t="s">
        <v>106</v>
      </c>
      <c r="C201" s="10" t="s">
        <v>19</v>
      </c>
      <c r="D201" s="120">
        <v>4549</v>
      </c>
      <c r="E201" s="151">
        <v>0</v>
      </c>
      <c r="F201" s="156">
        <v>3348</v>
      </c>
      <c r="G201" s="123" t="s">
        <v>64</v>
      </c>
      <c r="H201" s="120">
        <v>4053</v>
      </c>
      <c r="I201" s="151">
        <v>0</v>
      </c>
      <c r="J201" s="120">
        <v>3500</v>
      </c>
      <c r="K201" s="151">
        <v>0</v>
      </c>
      <c r="L201" s="123">
        <f>SUM(J201:K201)</f>
        <v>3500</v>
      </c>
    </row>
    <row r="202" spans="1:12" ht="25.5">
      <c r="A202" s="14"/>
      <c r="B202" s="45" t="s">
        <v>107</v>
      </c>
      <c r="C202" s="39" t="s">
        <v>21</v>
      </c>
      <c r="D202" s="152">
        <v>0</v>
      </c>
      <c r="E202" s="144">
        <v>0</v>
      </c>
      <c r="F202" s="160">
        <v>1</v>
      </c>
      <c r="G202" s="122" t="s">
        <v>64</v>
      </c>
      <c r="H202" s="124">
        <v>1</v>
      </c>
      <c r="I202" s="144">
        <v>0</v>
      </c>
      <c r="J202" s="152">
        <v>0</v>
      </c>
      <c r="K202" s="144">
        <v>0</v>
      </c>
      <c r="L202" s="144">
        <f>SUM(J202:K202)</f>
        <v>0</v>
      </c>
    </row>
    <row r="203" spans="1:12" ht="25.5">
      <c r="A203" s="14"/>
      <c r="B203" s="45" t="s">
        <v>108</v>
      </c>
      <c r="C203" s="39" t="s">
        <v>24</v>
      </c>
      <c r="D203" s="124">
        <v>49</v>
      </c>
      <c r="E203" s="144">
        <v>0</v>
      </c>
      <c r="F203" s="160">
        <v>20</v>
      </c>
      <c r="G203" s="122" t="s">
        <v>64</v>
      </c>
      <c r="H203" s="124">
        <v>20</v>
      </c>
      <c r="I203" s="144">
        <v>0</v>
      </c>
      <c r="J203" s="152">
        <v>0</v>
      </c>
      <c r="K203" s="144">
        <v>0</v>
      </c>
      <c r="L203" s="144">
        <f>SUM(J203:K203)</f>
        <v>0</v>
      </c>
    </row>
    <row r="204" spans="1:12" ht="12.75">
      <c r="A204" s="14" t="s">
        <v>12</v>
      </c>
      <c r="B204" s="46">
        <v>65</v>
      </c>
      <c r="C204" s="39" t="s">
        <v>105</v>
      </c>
      <c r="D204" s="145">
        <f aca="true" t="shared" si="37" ref="D204:L204">SUM(D201:D203)</f>
        <v>4598</v>
      </c>
      <c r="E204" s="155">
        <f t="shared" si="37"/>
        <v>0</v>
      </c>
      <c r="F204" s="145">
        <f t="shared" si="37"/>
        <v>3369</v>
      </c>
      <c r="G204" s="155">
        <f t="shared" si="37"/>
        <v>0</v>
      </c>
      <c r="H204" s="145">
        <f t="shared" si="37"/>
        <v>4074</v>
      </c>
      <c r="I204" s="155">
        <f t="shared" si="37"/>
        <v>0</v>
      </c>
      <c r="J204" s="145">
        <f t="shared" si="37"/>
        <v>3500</v>
      </c>
      <c r="K204" s="155">
        <f t="shared" si="37"/>
        <v>0</v>
      </c>
      <c r="L204" s="145">
        <f t="shared" si="37"/>
        <v>3500</v>
      </c>
    </row>
    <row r="205" spans="1:12" ht="12.75">
      <c r="A205" s="14" t="s">
        <v>12</v>
      </c>
      <c r="B205" s="53">
        <v>1.013</v>
      </c>
      <c r="C205" s="40" t="s">
        <v>338</v>
      </c>
      <c r="D205" s="146">
        <f aca="true" t="shared" si="38" ref="D205:L205">D204</f>
        <v>4598</v>
      </c>
      <c r="E205" s="154">
        <f t="shared" si="38"/>
        <v>0</v>
      </c>
      <c r="F205" s="146">
        <f t="shared" si="38"/>
        <v>3369</v>
      </c>
      <c r="G205" s="154">
        <f t="shared" si="38"/>
        <v>0</v>
      </c>
      <c r="H205" s="146">
        <f t="shared" si="38"/>
        <v>4074</v>
      </c>
      <c r="I205" s="154">
        <f t="shared" si="38"/>
        <v>0</v>
      </c>
      <c r="J205" s="146">
        <f t="shared" si="38"/>
        <v>3500</v>
      </c>
      <c r="K205" s="154">
        <f t="shared" si="38"/>
        <v>0</v>
      </c>
      <c r="L205" s="146">
        <f t="shared" si="38"/>
        <v>3500</v>
      </c>
    </row>
    <row r="206" spans="1:12" ht="12.75">
      <c r="A206" s="14"/>
      <c r="B206" s="53"/>
      <c r="C206" s="40"/>
      <c r="D206" s="19"/>
      <c r="E206" s="96"/>
      <c r="F206" s="19"/>
      <c r="G206" s="96"/>
      <c r="H206" s="19"/>
      <c r="I206" s="96"/>
      <c r="J206" s="19"/>
      <c r="K206" s="96"/>
      <c r="L206" s="19"/>
    </row>
    <row r="207" spans="2:12" ht="25.5">
      <c r="B207" s="55">
        <v>1.101</v>
      </c>
      <c r="C207" s="40" t="s">
        <v>119</v>
      </c>
      <c r="D207" s="88"/>
      <c r="E207" s="88"/>
      <c r="F207" s="88"/>
      <c r="G207" s="88"/>
      <c r="H207" s="88"/>
      <c r="I207" s="88"/>
      <c r="J207" s="88"/>
      <c r="K207" s="88"/>
      <c r="L207" s="88"/>
    </row>
    <row r="208" spans="2:12" ht="12.75">
      <c r="B208" s="12">
        <v>66</v>
      </c>
      <c r="C208" s="10" t="s">
        <v>109</v>
      </c>
      <c r="D208" s="88"/>
      <c r="E208" s="88"/>
      <c r="F208" s="88"/>
      <c r="G208" s="88"/>
      <c r="H208" s="88"/>
      <c r="I208" s="88"/>
      <c r="J208" s="88"/>
      <c r="K208" s="88"/>
      <c r="L208" s="88"/>
    </row>
    <row r="209" spans="2:12" ht="12.75">
      <c r="B209" s="12">
        <v>44</v>
      </c>
      <c r="C209" s="10" t="s">
        <v>17</v>
      </c>
      <c r="D209" s="88"/>
      <c r="E209" s="88"/>
      <c r="F209" s="88"/>
      <c r="G209" s="88"/>
      <c r="H209" s="88"/>
      <c r="I209" s="88"/>
      <c r="J209" s="88"/>
      <c r="K209" s="88"/>
      <c r="L209" s="88"/>
    </row>
    <row r="210" spans="1:12" ht="25.5">
      <c r="A210" s="14"/>
      <c r="B210" s="45" t="s">
        <v>292</v>
      </c>
      <c r="C210" s="39" t="s">
        <v>392</v>
      </c>
      <c r="D210" s="124">
        <v>4314</v>
      </c>
      <c r="E210" s="152">
        <v>0</v>
      </c>
      <c r="F210" s="160">
        <v>95</v>
      </c>
      <c r="G210" s="124" t="s">
        <v>64</v>
      </c>
      <c r="H210" s="124">
        <v>114</v>
      </c>
      <c r="I210" s="152">
        <v>0</v>
      </c>
      <c r="J210" s="186">
        <v>84</v>
      </c>
      <c r="K210" s="186">
        <v>0</v>
      </c>
      <c r="L210" s="186">
        <f>SUM(J210:K210)</f>
        <v>84</v>
      </c>
    </row>
    <row r="211" spans="1:12" ht="25.5">
      <c r="A211" s="14"/>
      <c r="B211" s="45" t="s">
        <v>110</v>
      </c>
      <c r="C211" s="39" t="s">
        <v>111</v>
      </c>
      <c r="D211" s="124">
        <v>616</v>
      </c>
      <c r="E211" s="144">
        <v>0</v>
      </c>
      <c r="F211" s="160">
        <v>550</v>
      </c>
      <c r="G211" s="122" t="s">
        <v>64</v>
      </c>
      <c r="H211" s="124">
        <v>618</v>
      </c>
      <c r="I211" s="144">
        <v>0</v>
      </c>
      <c r="J211" s="186">
        <v>198</v>
      </c>
      <c r="K211" s="182">
        <v>0</v>
      </c>
      <c r="L211" s="182">
        <f>SUM(J211:K211)</f>
        <v>198</v>
      </c>
    </row>
    <row r="212" spans="1:12" ht="25.5">
      <c r="A212" s="14"/>
      <c r="B212" s="45" t="s">
        <v>334</v>
      </c>
      <c r="C212" s="39" t="s">
        <v>383</v>
      </c>
      <c r="D212" s="152">
        <v>0</v>
      </c>
      <c r="E212" s="144">
        <v>0</v>
      </c>
      <c r="F212" s="124">
        <v>200000</v>
      </c>
      <c r="G212" s="122" t="s">
        <v>64</v>
      </c>
      <c r="H212" s="124">
        <v>200000</v>
      </c>
      <c r="I212" s="144">
        <v>0</v>
      </c>
      <c r="J212" s="195">
        <v>509900</v>
      </c>
      <c r="K212" s="200">
        <v>0</v>
      </c>
      <c r="L212" s="197">
        <f>SUM(J212:K212)</f>
        <v>509900</v>
      </c>
    </row>
    <row r="213" spans="1:12" ht="38.25">
      <c r="A213" s="14"/>
      <c r="B213" s="83" t="s">
        <v>253</v>
      </c>
      <c r="C213" s="39" t="s">
        <v>382</v>
      </c>
      <c r="D213" s="122">
        <v>20675</v>
      </c>
      <c r="E213" s="144">
        <v>0</v>
      </c>
      <c r="F213" s="160" t="s">
        <v>64</v>
      </c>
      <c r="G213" s="122" t="s">
        <v>64</v>
      </c>
      <c r="H213" s="152">
        <v>0</v>
      </c>
      <c r="I213" s="144">
        <v>0</v>
      </c>
      <c r="J213" s="186">
        <v>0</v>
      </c>
      <c r="K213" s="182">
        <v>0</v>
      </c>
      <c r="L213" s="182">
        <f>SUM(J213:K213)</f>
        <v>0</v>
      </c>
    </row>
    <row r="214" spans="1:12" ht="38.25">
      <c r="A214" s="14"/>
      <c r="B214" s="83" t="s">
        <v>374</v>
      </c>
      <c r="C214" s="39" t="s">
        <v>381</v>
      </c>
      <c r="D214" s="150">
        <v>0</v>
      </c>
      <c r="E214" s="150">
        <v>0</v>
      </c>
      <c r="F214" s="125">
        <v>50700</v>
      </c>
      <c r="G214" s="121" t="s">
        <v>64</v>
      </c>
      <c r="H214" s="125">
        <v>50700</v>
      </c>
      <c r="I214" s="150">
        <v>0</v>
      </c>
      <c r="J214" s="198">
        <v>50700</v>
      </c>
      <c r="K214" s="201">
        <v>0</v>
      </c>
      <c r="L214" s="199">
        <f>SUM(J214:K214)</f>
        <v>50700</v>
      </c>
    </row>
    <row r="215" spans="1:12" ht="12.75">
      <c r="A215" s="14" t="s">
        <v>12</v>
      </c>
      <c r="B215" s="46">
        <v>44</v>
      </c>
      <c r="C215" s="39" t="s">
        <v>17</v>
      </c>
      <c r="D215" s="145">
        <f aca="true" t="shared" si="39" ref="D215:I215">SUM(D210:D214)</f>
        <v>25605</v>
      </c>
      <c r="E215" s="155">
        <f t="shared" si="39"/>
        <v>0</v>
      </c>
      <c r="F215" s="145">
        <f t="shared" si="39"/>
        <v>251345</v>
      </c>
      <c r="G215" s="155">
        <f t="shared" si="39"/>
        <v>0</v>
      </c>
      <c r="H215" s="145">
        <f t="shared" si="39"/>
        <v>251432</v>
      </c>
      <c r="I215" s="155">
        <f t="shared" si="39"/>
        <v>0</v>
      </c>
      <c r="J215" s="189">
        <f>SUM(J210:J214)</f>
        <v>560882</v>
      </c>
      <c r="K215" s="189">
        <f>SUM(K210:K213)</f>
        <v>0</v>
      </c>
      <c r="L215" s="189">
        <f>SUM(L210:L214)</f>
        <v>560882</v>
      </c>
    </row>
    <row r="216" spans="1:12" ht="12.75">
      <c r="A216" s="14"/>
      <c r="B216" s="46"/>
      <c r="C216" s="39"/>
      <c r="D216" s="19"/>
      <c r="E216" s="19"/>
      <c r="F216" s="90"/>
      <c r="G216" s="19"/>
      <c r="H216" s="90"/>
      <c r="I216" s="19"/>
      <c r="J216" s="90"/>
      <c r="K216" s="19"/>
      <c r="L216" s="19"/>
    </row>
    <row r="217" spans="1:12" ht="12.75">
      <c r="A217" s="14"/>
      <c r="B217" s="12">
        <v>45</v>
      </c>
      <c r="C217" s="10" t="s">
        <v>25</v>
      </c>
      <c r="D217" s="19"/>
      <c r="E217" s="19"/>
      <c r="F217" s="90"/>
      <c r="G217" s="19"/>
      <c r="H217" s="90"/>
      <c r="I217" s="19"/>
      <c r="J217" s="90"/>
      <c r="K217" s="19"/>
      <c r="L217" s="19"/>
    </row>
    <row r="218" spans="1:12" ht="25.5">
      <c r="A218" s="14"/>
      <c r="B218" s="45" t="s">
        <v>112</v>
      </c>
      <c r="C218" s="39" t="s">
        <v>111</v>
      </c>
      <c r="D218" s="122">
        <v>200</v>
      </c>
      <c r="E218" s="144">
        <v>0</v>
      </c>
      <c r="F218" s="156">
        <v>120</v>
      </c>
      <c r="G218" s="122" t="s">
        <v>64</v>
      </c>
      <c r="H218" s="120">
        <v>147</v>
      </c>
      <c r="I218" s="144">
        <v>0</v>
      </c>
      <c r="J218" s="190">
        <v>78</v>
      </c>
      <c r="K218" s="182">
        <v>0</v>
      </c>
      <c r="L218" s="184">
        <f>SUM(J218:K218)</f>
        <v>78</v>
      </c>
    </row>
    <row r="219" spans="1:12" ht="12.75">
      <c r="A219" s="14"/>
      <c r="B219" s="9"/>
      <c r="C219" s="10"/>
      <c r="D219" s="19"/>
      <c r="E219" s="19"/>
      <c r="F219" s="88"/>
      <c r="G219" s="19"/>
      <c r="H219" s="88"/>
      <c r="I219" s="19"/>
      <c r="J219" s="191"/>
      <c r="K219" s="192"/>
      <c r="L219" s="193"/>
    </row>
    <row r="220" spans="1:12" ht="12.75">
      <c r="A220" s="14"/>
      <c r="B220" s="12">
        <v>46</v>
      </c>
      <c r="C220" s="10" t="s">
        <v>29</v>
      </c>
      <c r="D220" s="19"/>
      <c r="E220" s="19"/>
      <c r="F220" s="88"/>
      <c r="G220" s="19"/>
      <c r="H220" s="88"/>
      <c r="I220" s="19"/>
      <c r="J220" s="191"/>
      <c r="K220" s="192"/>
      <c r="L220" s="193"/>
    </row>
    <row r="221" spans="1:12" ht="25.5">
      <c r="A221" s="14"/>
      <c r="B221" s="45" t="s">
        <v>113</v>
      </c>
      <c r="C221" s="39" t="s">
        <v>111</v>
      </c>
      <c r="D221" s="122">
        <v>420</v>
      </c>
      <c r="E221" s="144">
        <v>0</v>
      </c>
      <c r="F221" s="156">
        <v>340</v>
      </c>
      <c r="G221" s="122" t="s">
        <v>64</v>
      </c>
      <c r="H221" s="120">
        <v>442</v>
      </c>
      <c r="I221" s="144">
        <v>0</v>
      </c>
      <c r="J221" s="190">
        <v>221</v>
      </c>
      <c r="K221" s="182">
        <v>0</v>
      </c>
      <c r="L221" s="184">
        <f>SUM(J221:K221)</f>
        <v>221</v>
      </c>
    </row>
    <row r="222" spans="1:12" ht="12.75">
      <c r="A222" s="14"/>
      <c r="B222" s="45"/>
      <c r="C222" s="39"/>
      <c r="D222" s="19"/>
      <c r="E222" s="19"/>
      <c r="F222" s="88"/>
      <c r="G222" s="19"/>
      <c r="H222" s="88"/>
      <c r="I222" s="19"/>
      <c r="J222" s="191"/>
      <c r="K222" s="192"/>
      <c r="L222" s="193"/>
    </row>
    <row r="223" spans="1:12" ht="12.75">
      <c r="A223" s="14"/>
      <c r="B223" s="12">
        <v>47</v>
      </c>
      <c r="C223" s="10" t="s">
        <v>33</v>
      </c>
      <c r="D223" s="19"/>
      <c r="E223" s="19"/>
      <c r="F223" s="88"/>
      <c r="G223" s="19"/>
      <c r="H223" s="88"/>
      <c r="I223" s="19"/>
      <c r="J223" s="191"/>
      <c r="K223" s="192"/>
      <c r="L223" s="193"/>
    </row>
    <row r="224" spans="1:12" ht="25.5">
      <c r="A224" s="14"/>
      <c r="B224" s="45" t="s">
        <v>114</v>
      </c>
      <c r="C224" s="39" t="s">
        <v>111</v>
      </c>
      <c r="D224" s="122">
        <v>222</v>
      </c>
      <c r="E224" s="144">
        <v>0</v>
      </c>
      <c r="F224" s="156">
        <v>132</v>
      </c>
      <c r="G224" s="122" t="s">
        <v>64</v>
      </c>
      <c r="H224" s="120">
        <v>172</v>
      </c>
      <c r="I224" s="144">
        <v>0</v>
      </c>
      <c r="J224" s="190">
        <v>78</v>
      </c>
      <c r="K224" s="182">
        <v>0</v>
      </c>
      <c r="L224" s="184">
        <f>SUM(J224:K224)</f>
        <v>78</v>
      </c>
    </row>
    <row r="225" spans="1:12" ht="12.75">
      <c r="A225" s="14"/>
      <c r="B225" s="45"/>
      <c r="C225" s="39"/>
      <c r="D225" s="19"/>
      <c r="E225" s="19"/>
      <c r="F225" s="88"/>
      <c r="G225" s="19"/>
      <c r="H225" s="88"/>
      <c r="I225" s="19"/>
      <c r="J225" s="191"/>
      <c r="K225" s="192"/>
      <c r="L225" s="193"/>
    </row>
    <row r="226" spans="1:12" ht="12.75">
      <c r="A226" s="14"/>
      <c r="B226" s="46">
        <v>48</v>
      </c>
      <c r="C226" s="39" t="s">
        <v>39</v>
      </c>
      <c r="D226" s="19"/>
      <c r="E226" s="19"/>
      <c r="F226" s="90"/>
      <c r="G226" s="19"/>
      <c r="H226" s="90"/>
      <c r="I226" s="19"/>
      <c r="J226" s="194"/>
      <c r="K226" s="192"/>
      <c r="L226" s="192"/>
    </row>
    <row r="227" spans="1:12" ht="13.5" customHeight="1">
      <c r="A227" s="14"/>
      <c r="B227" s="45" t="s">
        <v>115</v>
      </c>
      <c r="C227" s="39" t="s">
        <v>111</v>
      </c>
      <c r="D227" s="122">
        <v>147</v>
      </c>
      <c r="E227" s="144">
        <v>0</v>
      </c>
      <c r="F227" s="160">
        <v>84</v>
      </c>
      <c r="G227" s="122" t="s">
        <v>64</v>
      </c>
      <c r="H227" s="124">
        <v>109</v>
      </c>
      <c r="I227" s="144">
        <v>0</v>
      </c>
      <c r="J227" s="186">
        <v>54</v>
      </c>
      <c r="K227" s="182">
        <v>0</v>
      </c>
      <c r="L227" s="182">
        <f>SUM(J227:K227)</f>
        <v>54</v>
      </c>
    </row>
    <row r="228" spans="1:12" ht="13.5" customHeight="1">
      <c r="A228" s="44" t="s">
        <v>12</v>
      </c>
      <c r="B228" s="77">
        <v>66</v>
      </c>
      <c r="C228" s="78" t="s">
        <v>109</v>
      </c>
      <c r="D228" s="145">
        <f aca="true" t="shared" si="40" ref="D228:L228">D227+D224+D221+D218+D215</f>
        <v>26594</v>
      </c>
      <c r="E228" s="155">
        <f t="shared" si="40"/>
        <v>0</v>
      </c>
      <c r="F228" s="145">
        <f t="shared" si="40"/>
        <v>252021</v>
      </c>
      <c r="G228" s="155">
        <f t="shared" si="40"/>
        <v>0</v>
      </c>
      <c r="H228" s="145">
        <f t="shared" si="40"/>
        <v>252302</v>
      </c>
      <c r="I228" s="155">
        <f t="shared" si="40"/>
        <v>0</v>
      </c>
      <c r="J228" s="145">
        <f t="shared" si="40"/>
        <v>561313</v>
      </c>
      <c r="K228" s="189">
        <f t="shared" si="40"/>
        <v>0</v>
      </c>
      <c r="L228" s="145">
        <f t="shared" si="40"/>
        <v>561313</v>
      </c>
    </row>
    <row r="229" spans="1:12" ht="2.25" customHeight="1">
      <c r="A229" s="14"/>
      <c r="B229" s="45"/>
      <c r="C229" s="39"/>
      <c r="D229" s="90"/>
      <c r="E229" s="19"/>
      <c r="F229" s="90"/>
      <c r="G229" s="19"/>
      <c r="H229" s="90"/>
      <c r="I229" s="19"/>
      <c r="J229" s="90"/>
      <c r="K229" s="19"/>
      <c r="L229" s="19"/>
    </row>
    <row r="230" spans="1:12" ht="12.75" customHeight="1">
      <c r="A230" s="14"/>
      <c r="B230" s="12">
        <v>67</v>
      </c>
      <c r="C230" s="39" t="s">
        <v>116</v>
      </c>
      <c r="D230" s="90"/>
      <c r="E230" s="19"/>
      <c r="F230" s="90"/>
      <c r="G230" s="19"/>
      <c r="H230" s="90"/>
      <c r="I230" s="19"/>
      <c r="J230" s="90"/>
      <c r="K230" s="19"/>
      <c r="L230" s="19"/>
    </row>
    <row r="231" spans="1:12" ht="12.75" customHeight="1">
      <c r="A231" s="14"/>
      <c r="B231" s="11" t="s">
        <v>270</v>
      </c>
      <c r="C231" s="39" t="s">
        <v>271</v>
      </c>
      <c r="D231" s="144">
        <v>0</v>
      </c>
      <c r="E231" s="144">
        <v>0</v>
      </c>
      <c r="F231" s="160" t="s">
        <v>64</v>
      </c>
      <c r="G231" s="122" t="s">
        <v>64</v>
      </c>
      <c r="H231" s="152">
        <v>0</v>
      </c>
      <c r="I231" s="144">
        <v>0</v>
      </c>
      <c r="J231" s="152">
        <v>0</v>
      </c>
      <c r="K231" s="144">
        <v>0</v>
      </c>
      <c r="L231" s="144">
        <f>SUM(J231:K231)</f>
        <v>0</v>
      </c>
    </row>
    <row r="232" spans="2:12" ht="25.5">
      <c r="B232" s="11" t="s">
        <v>117</v>
      </c>
      <c r="C232" s="10" t="s">
        <v>118</v>
      </c>
      <c r="D232" s="120">
        <v>1651</v>
      </c>
      <c r="E232" s="152">
        <v>0</v>
      </c>
      <c r="F232" s="156">
        <v>3000</v>
      </c>
      <c r="G232" s="124" t="s">
        <v>64</v>
      </c>
      <c r="H232" s="120">
        <v>3000</v>
      </c>
      <c r="I232" s="152">
        <v>0</v>
      </c>
      <c r="J232" s="120">
        <v>3000</v>
      </c>
      <c r="K232" s="152">
        <v>0</v>
      </c>
      <c r="L232" s="123">
        <f>SUM(J232:K232)</f>
        <v>3000</v>
      </c>
    </row>
    <row r="233" spans="1:12" ht="12.75" customHeight="1">
      <c r="A233" s="14" t="s">
        <v>12</v>
      </c>
      <c r="B233" s="46">
        <v>67</v>
      </c>
      <c r="C233" s="39" t="s">
        <v>116</v>
      </c>
      <c r="D233" s="145">
        <f aca="true" t="shared" si="41" ref="D233:L233">SUM(D231:D232)</f>
        <v>1651</v>
      </c>
      <c r="E233" s="155">
        <f t="shared" si="41"/>
        <v>0</v>
      </c>
      <c r="F233" s="145">
        <f t="shared" si="41"/>
        <v>3000</v>
      </c>
      <c r="G233" s="155">
        <f t="shared" si="41"/>
        <v>0</v>
      </c>
      <c r="H233" s="145">
        <f t="shared" si="41"/>
        <v>3000</v>
      </c>
      <c r="I233" s="155">
        <f t="shared" si="41"/>
        <v>0</v>
      </c>
      <c r="J233" s="145">
        <f t="shared" si="41"/>
        <v>3000</v>
      </c>
      <c r="K233" s="155">
        <f t="shared" si="41"/>
        <v>0</v>
      </c>
      <c r="L233" s="145">
        <f t="shared" si="41"/>
        <v>3000</v>
      </c>
    </row>
    <row r="234" spans="1:12" ht="12.75" customHeight="1">
      <c r="A234" s="14"/>
      <c r="B234" s="46"/>
      <c r="C234" s="39"/>
      <c r="D234" s="90"/>
      <c r="E234" s="98"/>
      <c r="F234" s="90"/>
      <c r="G234" s="98"/>
      <c r="H234" s="90"/>
      <c r="I234" s="98"/>
      <c r="J234" s="90"/>
      <c r="K234" s="98"/>
      <c r="L234" s="90"/>
    </row>
    <row r="235" spans="1:12" ht="12.75" customHeight="1">
      <c r="A235" s="14"/>
      <c r="B235" s="46">
        <v>68</v>
      </c>
      <c r="C235" s="39" t="s">
        <v>329</v>
      </c>
      <c r="D235" s="90"/>
      <c r="E235" s="98"/>
      <c r="F235" s="90"/>
      <c r="G235" s="98"/>
      <c r="H235" s="90"/>
      <c r="I235" s="98"/>
      <c r="J235" s="90"/>
      <c r="K235" s="98"/>
      <c r="L235" s="90"/>
    </row>
    <row r="236" spans="1:12" ht="12.75" customHeight="1">
      <c r="A236" s="14"/>
      <c r="B236" s="46" t="s">
        <v>330</v>
      </c>
      <c r="C236" s="39" t="s">
        <v>19</v>
      </c>
      <c r="D236" s="152">
        <v>0</v>
      </c>
      <c r="E236" s="152">
        <v>0</v>
      </c>
      <c r="F236" s="124" t="s">
        <v>64</v>
      </c>
      <c r="G236" s="124" t="s">
        <v>64</v>
      </c>
      <c r="H236" s="152">
        <v>0</v>
      </c>
      <c r="I236" s="152">
        <v>0</v>
      </c>
      <c r="J236" s="152">
        <v>0</v>
      </c>
      <c r="K236" s="152">
        <v>0</v>
      </c>
      <c r="L236" s="152">
        <f>SUM(J236:K236)</f>
        <v>0</v>
      </c>
    </row>
    <row r="237" spans="1:12" ht="12.75" customHeight="1">
      <c r="A237" s="14"/>
      <c r="B237" s="46" t="s">
        <v>331</v>
      </c>
      <c r="C237" s="39" t="s">
        <v>21</v>
      </c>
      <c r="D237" s="152">
        <v>0</v>
      </c>
      <c r="E237" s="152">
        <v>0</v>
      </c>
      <c r="F237" s="124" t="s">
        <v>64</v>
      </c>
      <c r="G237" s="124" t="s">
        <v>64</v>
      </c>
      <c r="H237" s="152">
        <v>0</v>
      </c>
      <c r="I237" s="152">
        <v>0</v>
      </c>
      <c r="J237" s="152">
        <v>0</v>
      </c>
      <c r="K237" s="152">
        <v>0</v>
      </c>
      <c r="L237" s="152">
        <f>SUM(J237:K237)</f>
        <v>0</v>
      </c>
    </row>
    <row r="238" spans="1:12" ht="12.75" customHeight="1">
      <c r="A238" s="14"/>
      <c r="B238" s="46" t="s">
        <v>332</v>
      </c>
      <c r="C238" s="39" t="s">
        <v>24</v>
      </c>
      <c r="D238" s="152">
        <v>0</v>
      </c>
      <c r="E238" s="152">
        <v>0</v>
      </c>
      <c r="F238" s="124" t="s">
        <v>64</v>
      </c>
      <c r="G238" s="124" t="s">
        <v>64</v>
      </c>
      <c r="H238" s="152">
        <v>0</v>
      </c>
      <c r="I238" s="152">
        <v>0</v>
      </c>
      <c r="J238" s="152">
        <v>0</v>
      </c>
      <c r="K238" s="152">
        <v>0</v>
      </c>
      <c r="L238" s="152">
        <f>SUM(J238:K238)</f>
        <v>0</v>
      </c>
    </row>
    <row r="239" spans="1:12" ht="12.75" customHeight="1">
      <c r="A239" s="14" t="s">
        <v>12</v>
      </c>
      <c r="B239" s="46">
        <v>68</v>
      </c>
      <c r="C239" s="39" t="s">
        <v>329</v>
      </c>
      <c r="D239" s="155">
        <f aca="true" t="shared" si="42" ref="D239:L239">SUM(D236:D238)</f>
        <v>0</v>
      </c>
      <c r="E239" s="155">
        <f t="shared" si="42"/>
        <v>0</v>
      </c>
      <c r="F239" s="155">
        <f t="shared" si="42"/>
        <v>0</v>
      </c>
      <c r="G239" s="155">
        <f t="shared" si="42"/>
        <v>0</v>
      </c>
      <c r="H239" s="155">
        <f t="shared" si="42"/>
        <v>0</v>
      </c>
      <c r="I239" s="155">
        <f t="shared" si="42"/>
        <v>0</v>
      </c>
      <c r="J239" s="155">
        <f t="shared" si="42"/>
        <v>0</v>
      </c>
      <c r="K239" s="155">
        <f t="shared" si="42"/>
        <v>0</v>
      </c>
      <c r="L239" s="155">
        <f t="shared" si="42"/>
        <v>0</v>
      </c>
    </row>
    <row r="240" spans="1:12" ht="25.5">
      <c r="A240" s="14" t="s">
        <v>12</v>
      </c>
      <c r="B240" s="63">
        <v>1.101</v>
      </c>
      <c r="C240" s="40" t="s">
        <v>119</v>
      </c>
      <c r="D240" s="121">
        <f aca="true" t="shared" si="43" ref="D240:L240">D233+D228+D239</f>
        <v>28245</v>
      </c>
      <c r="E240" s="150">
        <f t="shared" si="43"/>
        <v>0</v>
      </c>
      <c r="F240" s="121">
        <f t="shared" si="43"/>
        <v>255021</v>
      </c>
      <c r="G240" s="150">
        <f t="shared" si="43"/>
        <v>0</v>
      </c>
      <c r="H240" s="121">
        <f t="shared" si="43"/>
        <v>255302</v>
      </c>
      <c r="I240" s="150">
        <f t="shared" si="43"/>
        <v>0</v>
      </c>
      <c r="J240" s="121">
        <f t="shared" si="43"/>
        <v>564313</v>
      </c>
      <c r="K240" s="150">
        <f t="shared" si="43"/>
        <v>0</v>
      </c>
      <c r="L240" s="121">
        <f t="shared" si="43"/>
        <v>564313</v>
      </c>
    </row>
    <row r="241" spans="1:12" ht="12.75" customHeight="1">
      <c r="A241" s="14"/>
      <c r="B241" s="54"/>
      <c r="C241" s="40"/>
      <c r="D241" s="19"/>
      <c r="E241" s="96"/>
      <c r="F241" s="19"/>
      <c r="G241" s="19"/>
      <c r="H241" s="19"/>
      <c r="I241" s="19"/>
      <c r="J241" s="19"/>
      <c r="K241" s="19"/>
      <c r="L241" s="19"/>
    </row>
    <row r="242" spans="2:12" ht="12.75" customHeight="1">
      <c r="B242" s="55">
        <v>1.102</v>
      </c>
      <c r="C242" s="38" t="s">
        <v>120</v>
      </c>
      <c r="D242" s="88"/>
      <c r="E242" s="88"/>
      <c r="F242" s="88"/>
      <c r="G242" s="88"/>
      <c r="H242" s="88"/>
      <c r="I242" s="88"/>
      <c r="J242" s="88"/>
      <c r="K242" s="88"/>
      <c r="L242" s="88"/>
    </row>
    <row r="243" spans="2:12" ht="12.75" customHeight="1">
      <c r="B243" s="12">
        <v>69</v>
      </c>
      <c r="C243" s="10" t="s">
        <v>121</v>
      </c>
      <c r="D243" s="88"/>
      <c r="E243" s="88"/>
      <c r="F243" s="88"/>
      <c r="G243" s="88"/>
      <c r="H243" s="88"/>
      <c r="I243" s="88"/>
      <c r="J243" s="88"/>
      <c r="K243" s="88"/>
      <c r="L243" s="88"/>
    </row>
    <row r="244" spans="2:12" ht="12.75" customHeight="1">
      <c r="B244" s="12">
        <v>45</v>
      </c>
      <c r="C244" s="10" t="s">
        <v>25</v>
      </c>
      <c r="D244" s="88"/>
      <c r="E244" s="88"/>
      <c r="F244" s="88"/>
      <c r="G244" s="88"/>
      <c r="H244" s="88"/>
      <c r="I244" s="88"/>
      <c r="J244" s="88"/>
      <c r="K244" s="88"/>
      <c r="L244" s="88"/>
    </row>
    <row r="245" spans="2:12" ht="12.75" customHeight="1">
      <c r="B245" s="11" t="s">
        <v>122</v>
      </c>
      <c r="C245" s="10" t="s">
        <v>19</v>
      </c>
      <c r="D245" s="144">
        <v>0</v>
      </c>
      <c r="E245" s="122">
        <v>7725</v>
      </c>
      <c r="F245" s="122" t="s">
        <v>64</v>
      </c>
      <c r="G245" s="156">
        <v>6768</v>
      </c>
      <c r="H245" s="144">
        <v>0</v>
      </c>
      <c r="I245" s="120">
        <v>6768</v>
      </c>
      <c r="J245" s="144">
        <v>0</v>
      </c>
      <c r="K245" s="120">
        <v>6855</v>
      </c>
      <c r="L245" s="123">
        <f>SUM(J245:K245)</f>
        <v>6855</v>
      </c>
    </row>
    <row r="246" spans="1:12" ht="12.75" customHeight="1">
      <c r="A246" s="14"/>
      <c r="B246" s="11" t="s">
        <v>123</v>
      </c>
      <c r="C246" s="10" t="s">
        <v>21</v>
      </c>
      <c r="D246" s="144">
        <v>0</v>
      </c>
      <c r="E246" s="122">
        <v>99</v>
      </c>
      <c r="F246" s="122" t="s">
        <v>64</v>
      </c>
      <c r="G246" s="156">
        <v>89</v>
      </c>
      <c r="H246" s="144">
        <v>0</v>
      </c>
      <c r="I246" s="120">
        <v>89</v>
      </c>
      <c r="J246" s="144">
        <v>0</v>
      </c>
      <c r="K246" s="120">
        <v>89</v>
      </c>
      <c r="L246" s="123">
        <f>SUM(J246:K246)</f>
        <v>89</v>
      </c>
    </row>
    <row r="247" spans="1:12" ht="12.75" customHeight="1">
      <c r="A247" s="14"/>
      <c r="B247" s="45" t="s">
        <v>124</v>
      </c>
      <c r="C247" s="39" t="s">
        <v>24</v>
      </c>
      <c r="D247" s="144">
        <v>0</v>
      </c>
      <c r="E247" s="122">
        <v>195</v>
      </c>
      <c r="F247" s="122" t="s">
        <v>64</v>
      </c>
      <c r="G247" s="156">
        <v>175</v>
      </c>
      <c r="H247" s="144">
        <v>0</v>
      </c>
      <c r="I247" s="120">
        <v>175</v>
      </c>
      <c r="J247" s="144">
        <v>0</v>
      </c>
      <c r="K247" s="120">
        <v>200</v>
      </c>
      <c r="L247" s="123">
        <f>SUM(J247:K247)</f>
        <v>200</v>
      </c>
    </row>
    <row r="248" spans="1:12" ht="12.75" customHeight="1">
      <c r="A248" s="14" t="s">
        <v>12</v>
      </c>
      <c r="B248" s="46">
        <v>45</v>
      </c>
      <c r="C248" s="39" t="s">
        <v>25</v>
      </c>
      <c r="D248" s="154">
        <f aca="true" t="shared" si="44" ref="D248:L248">SUM(D245:D247)</f>
        <v>0</v>
      </c>
      <c r="E248" s="146">
        <f t="shared" si="44"/>
        <v>8019</v>
      </c>
      <c r="F248" s="154">
        <f t="shared" si="44"/>
        <v>0</v>
      </c>
      <c r="G248" s="95">
        <f t="shared" si="44"/>
        <v>7032</v>
      </c>
      <c r="H248" s="154">
        <f t="shared" si="44"/>
        <v>0</v>
      </c>
      <c r="I248" s="146">
        <f t="shared" si="44"/>
        <v>7032</v>
      </c>
      <c r="J248" s="154">
        <f t="shared" si="44"/>
        <v>0</v>
      </c>
      <c r="K248" s="146">
        <f t="shared" si="44"/>
        <v>7144</v>
      </c>
      <c r="L248" s="146">
        <f t="shared" si="44"/>
        <v>7144</v>
      </c>
    </row>
    <row r="249" spans="1:12" ht="12.75" customHeight="1">
      <c r="A249" s="14"/>
      <c r="B249" s="46"/>
      <c r="C249" s="39"/>
      <c r="D249" s="19"/>
      <c r="E249" s="19"/>
      <c r="F249" s="19"/>
      <c r="G249" s="90"/>
      <c r="H249" s="96"/>
      <c r="I249" s="90"/>
      <c r="J249" s="19"/>
      <c r="K249" s="90"/>
      <c r="L249" s="90"/>
    </row>
    <row r="250" spans="1:12" ht="12.75" customHeight="1">
      <c r="A250" s="14"/>
      <c r="B250" s="60">
        <v>46</v>
      </c>
      <c r="C250" s="39" t="s">
        <v>29</v>
      </c>
      <c r="D250" s="88"/>
      <c r="E250" s="88"/>
      <c r="F250" s="88"/>
      <c r="G250" s="88"/>
      <c r="H250" s="88"/>
      <c r="I250" s="88"/>
      <c r="J250" s="88"/>
      <c r="K250" s="88"/>
      <c r="L250" s="88"/>
    </row>
    <row r="251" spans="2:12" ht="12.75" customHeight="1">
      <c r="B251" s="45" t="s">
        <v>125</v>
      </c>
      <c r="C251" s="39" t="s">
        <v>19</v>
      </c>
      <c r="D251" s="144">
        <v>0</v>
      </c>
      <c r="E251" s="122">
        <v>3141</v>
      </c>
      <c r="F251" s="122" t="s">
        <v>64</v>
      </c>
      <c r="G251" s="156">
        <v>3097</v>
      </c>
      <c r="H251" s="144">
        <v>0</v>
      </c>
      <c r="I251" s="120">
        <v>3097</v>
      </c>
      <c r="J251" s="144">
        <v>0</v>
      </c>
      <c r="K251" s="120">
        <v>2553</v>
      </c>
      <c r="L251" s="123">
        <f>SUM(J251:K251)</f>
        <v>2553</v>
      </c>
    </row>
    <row r="252" spans="2:12" ht="12.75" customHeight="1">
      <c r="B252" s="11" t="s">
        <v>126</v>
      </c>
      <c r="C252" s="10" t="s">
        <v>21</v>
      </c>
      <c r="D252" s="144">
        <v>0</v>
      </c>
      <c r="E252" s="122">
        <v>50</v>
      </c>
      <c r="F252" s="122" t="s">
        <v>64</v>
      </c>
      <c r="G252" s="156">
        <v>49</v>
      </c>
      <c r="H252" s="144">
        <v>0</v>
      </c>
      <c r="I252" s="120">
        <v>49</v>
      </c>
      <c r="J252" s="144">
        <v>0</v>
      </c>
      <c r="K252" s="120">
        <v>49</v>
      </c>
      <c r="L252" s="123">
        <f>SUM(J252:K252)</f>
        <v>49</v>
      </c>
    </row>
    <row r="253" spans="2:12" ht="12.75" customHeight="1">
      <c r="B253" s="11" t="s">
        <v>127</v>
      </c>
      <c r="C253" s="10" t="s">
        <v>24</v>
      </c>
      <c r="D253" s="144">
        <v>0</v>
      </c>
      <c r="E253" s="122">
        <v>113</v>
      </c>
      <c r="F253" s="122" t="s">
        <v>64</v>
      </c>
      <c r="G253" s="156">
        <v>102</v>
      </c>
      <c r="H253" s="144">
        <v>0</v>
      </c>
      <c r="I253" s="120">
        <v>102</v>
      </c>
      <c r="J253" s="144">
        <v>0</v>
      </c>
      <c r="K253" s="120">
        <v>120</v>
      </c>
      <c r="L253" s="123">
        <f>SUM(J253:K253)</f>
        <v>120</v>
      </c>
    </row>
    <row r="254" spans="1:12" ht="12.75" customHeight="1">
      <c r="A254" s="14" t="s">
        <v>12</v>
      </c>
      <c r="B254" s="60">
        <v>46</v>
      </c>
      <c r="C254" s="39" t="s">
        <v>29</v>
      </c>
      <c r="D254" s="154">
        <f aca="true" t="shared" si="45" ref="D254:L254">SUM(D251:D253)</f>
        <v>0</v>
      </c>
      <c r="E254" s="146">
        <f t="shared" si="45"/>
        <v>3304</v>
      </c>
      <c r="F254" s="154">
        <f t="shared" si="45"/>
        <v>0</v>
      </c>
      <c r="G254" s="95">
        <f t="shared" si="45"/>
        <v>3248</v>
      </c>
      <c r="H254" s="154">
        <f t="shared" si="45"/>
        <v>0</v>
      </c>
      <c r="I254" s="146">
        <f t="shared" si="45"/>
        <v>3248</v>
      </c>
      <c r="J254" s="154">
        <f t="shared" si="45"/>
        <v>0</v>
      </c>
      <c r="K254" s="146">
        <f t="shared" si="45"/>
        <v>2722</v>
      </c>
      <c r="L254" s="146">
        <f t="shared" si="45"/>
        <v>2722</v>
      </c>
    </row>
    <row r="255" spans="1:12" ht="12.75" customHeight="1">
      <c r="A255" s="14"/>
      <c r="B255" s="60"/>
      <c r="C255" s="3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2:12" ht="12.75" customHeight="1">
      <c r="B256" s="60">
        <v>47</v>
      </c>
      <c r="C256" s="39" t="s">
        <v>33</v>
      </c>
      <c r="D256" s="88"/>
      <c r="E256" s="88"/>
      <c r="F256" s="88"/>
      <c r="G256" s="88"/>
      <c r="H256" s="88"/>
      <c r="I256" s="88"/>
      <c r="J256" s="88"/>
      <c r="K256" s="88"/>
      <c r="L256" s="88"/>
    </row>
    <row r="257" spans="2:12" ht="12.75" customHeight="1">
      <c r="B257" s="11" t="s">
        <v>128</v>
      </c>
      <c r="C257" s="10" t="s">
        <v>19</v>
      </c>
      <c r="D257" s="144">
        <v>0</v>
      </c>
      <c r="E257" s="122">
        <v>3355</v>
      </c>
      <c r="F257" s="122" t="s">
        <v>64</v>
      </c>
      <c r="G257" s="156">
        <v>2860</v>
      </c>
      <c r="H257" s="144">
        <v>0</v>
      </c>
      <c r="I257" s="120">
        <v>2860</v>
      </c>
      <c r="J257" s="144">
        <v>0</v>
      </c>
      <c r="K257" s="120">
        <v>3100</v>
      </c>
      <c r="L257" s="123">
        <f>SUM(J257:K257)</f>
        <v>3100</v>
      </c>
    </row>
    <row r="258" spans="2:12" ht="12.75" customHeight="1">
      <c r="B258" s="11" t="s">
        <v>129</v>
      </c>
      <c r="C258" s="10" t="s">
        <v>21</v>
      </c>
      <c r="D258" s="144">
        <v>0</v>
      </c>
      <c r="E258" s="122">
        <v>54</v>
      </c>
      <c r="F258" s="122" t="s">
        <v>64</v>
      </c>
      <c r="G258" s="156">
        <v>49</v>
      </c>
      <c r="H258" s="144">
        <v>0</v>
      </c>
      <c r="I258" s="120">
        <v>49</v>
      </c>
      <c r="J258" s="144">
        <v>0</v>
      </c>
      <c r="K258" s="120">
        <v>49</v>
      </c>
      <c r="L258" s="123">
        <f>SUM(J258:K258)</f>
        <v>49</v>
      </c>
    </row>
    <row r="259" spans="1:12" ht="12.75" customHeight="1">
      <c r="A259" s="14"/>
      <c r="B259" s="45" t="s">
        <v>130</v>
      </c>
      <c r="C259" s="39" t="s">
        <v>24</v>
      </c>
      <c r="D259" s="144">
        <v>0</v>
      </c>
      <c r="E259" s="122">
        <v>115</v>
      </c>
      <c r="F259" s="122" t="s">
        <v>64</v>
      </c>
      <c r="G259" s="160">
        <v>102</v>
      </c>
      <c r="H259" s="144">
        <v>0</v>
      </c>
      <c r="I259" s="124">
        <v>102</v>
      </c>
      <c r="J259" s="144">
        <v>0</v>
      </c>
      <c r="K259" s="124">
        <v>120</v>
      </c>
      <c r="L259" s="122">
        <f>SUM(J259:K259)</f>
        <v>120</v>
      </c>
    </row>
    <row r="260" spans="1:12" ht="12.75" customHeight="1">
      <c r="A260" s="44" t="s">
        <v>12</v>
      </c>
      <c r="B260" s="133">
        <v>47</v>
      </c>
      <c r="C260" s="78" t="s">
        <v>33</v>
      </c>
      <c r="D260" s="154">
        <f aca="true" t="shared" si="46" ref="D260:L260">SUM(D257:D259)</f>
        <v>0</v>
      </c>
      <c r="E260" s="146">
        <f t="shared" si="46"/>
        <v>3524</v>
      </c>
      <c r="F260" s="154">
        <f t="shared" si="46"/>
        <v>0</v>
      </c>
      <c r="G260" s="95">
        <f t="shared" si="46"/>
        <v>3011</v>
      </c>
      <c r="H260" s="154">
        <f t="shared" si="46"/>
        <v>0</v>
      </c>
      <c r="I260" s="146">
        <f t="shared" si="46"/>
        <v>3011</v>
      </c>
      <c r="J260" s="154">
        <f t="shared" si="46"/>
        <v>0</v>
      </c>
      <c r="K260" s="146">
        <f t="shared" si="46"/>
        <v>3269</v>
      </c>
      <c r="L260" s="146">
        <f t="shared" si="46"/>
        <v>3269</v>
      </c>
    </row>
    <row r="261" spans="2:12" ht="2.25" customHeight="1">
      <c r="B261" s="59"/>
      <c r="C261" s="10"/>
      <c r="D261" s="19"/>
      <c r="E261" s="19"/>
      <c r="F261" s="19"/>
      <c r="G261" s="90"/>
      <c r="H261" s="19"/>
      <c r="I261" s="90"/>
      <c r="J261" s="19"/>
      <c r="K261" s="90"/>
      <c r="L261" s="90"/>
    </row>
    <row r="262" spans="2:12" ht="12.75">
      <c r="B262" s="59">
        <v>48</v>
      </c>
      <c r="C262" s="10" t="s">
        <v>39</v>
      </c>
      <c r="D262" s="88"/>
      <c r="E262" s="88"/>
      <c r="F262" s="88"/>
      <c r="G262" s="88"/>
      <c r="H262" s="88"/>
      <c r="I262" s="88"/>
      <c r="J262" s="88"/>
      <c r="K262" s="88"/>
      <c r="L262" s="88"/>
    </row>
    <row r="263" spans="2:12" ht="25.5">
      <c r="B263" s="11" t="s">
        <v>131</v>
      </c>
      <c r="C263" s="10" t="s">
        <v>19</v>
      </c>
      <c r="D263" s="144">
        <v>0</v>
      </c>
      <c r="E263" s="122">
        <v>4460</v>
      </c>
      <c r="F263" s="122" t="s">
        <v>64</v>
      </c>
      <c r="G263" s="156">
        <v>3980</v>
      </c>
      <c r="H263" s="144">
        <v>0</v>
      </c>
      <c r="I263" s="120">
        <v>3980</v>
      </c>
      <c r="J263" s="144">
        <v>0</v>
      </c>
      <c r="K263" s="120">
        <v>4633</v>
      </c>
      <c r="L263" s="123">
        <f>SUM(J263:K263)</f>
        <v>4633</v>
      </c>
    </row>
    <row r="264" spans="2:12" ht="25.5">
      <c r="B264" s="11" t="s">
        <v>132</v>
      </c>
      <c r="C264" s="10" t="s">
        <v>21</v>
      </c>
      <c r="D264" s="144">
        <v>0</v>
      </c>
      <c r="E264" s="122">
        <v>48</v>
      </c>
      <c r="F264" s="122" t="s">
        <v>64</v>
      </c>
      <c r="G264" s="156">
        <v>49</v>
      </c>
      <c r="H264" s="144">
        <v>0</v>
      </c>
      <c r="I264" s="120">
        <v>49</v>
      </c>
      <c r="J264" s="144">
        <v>0</v>
      </c>
      <c r="K264" s="120">
        <v>49</v>
      </c>
      <c r="L264" s="123">
        <f>SUM(J264:K264)</f>
        <v>49</v>
      </c>
    </row>
    <row r="265" spans="2:12" ht="25.5">
      <c r="B265" s="11" t="s">
        <v>133</v>
      </c>
      <c r="C265" s="10" t="s">
        <v>24</v>
      </c>
      <c r="D265" s="144">
        <v>0</v>
      </c>
      <c r="E265" s="122">
        <v>109</v>
      </c>
      <c r="F265" s="122" t="s">
        <v>64</v>
      </c>
      <c r="G265" s="156">
        <v>102</v>
      </c>
      <c r="H265" s="144">
        <v>0</v>
      </c>
      <c r="I265" s="120">
        <v>102</v>
      </c>
      <c r="J265" s="144">
        <v>0</v>
      </c>
      <c r="K265" s="120">
        <v>120</v>
      </c>
      <c r="L265" s="123">
        <f>SUM(J265:K265)</f>
        <v>120</v>
      </c>
    </row>
    <row r="266" spans="1:12" ht="12.75">
      <c r="A266" s="14" t="s">
        <v>12</v>
      </c>
      <c r="B266" s="60">
        <v>48</v>
      </c>
      <c r="C266" s="10" t="s">
        <v>39</v>
      </c>
      <c r="D266" s="154">
        <f aca="true" t="shared" si="47" ref="D266:L266">SUM(D263:D265)</f>
        <v>0</v>
      </c>
      <c r="E266" s="146">
        <f t="shared" si="47"/>
        <v>4617</v>
      </c>
      <c r="F266" s="154">
        <f t="shared" si="47"/>
        <v>0</v>
      </c>
      <c r="G266" s="95">
        <f t="shared" si="47"/>
        <v>4131</v>
      </c>
      <c r="H266" s="154">
        <f t="shared" si="47"/>
        <v>0</v>
      </c>
      <c r="I266" s="146">
        <f t="shared" si="47"/>
        <v>4131</v>
      </c>
      <c r="J266" s="154">
        <f t="shared" si="47"/>
        <v>0</v>
      </c>
      <c r="K266" s="146">
        <f t="shared" si="47"/>
        <v>4802</v>
      </c>
      <c r="L266" s="146">
        <f t="shared" si="47"/>
        <v>4802</v>
      </c>
    </row>
    <row r="267" spans="1:12" ht="12.75">
      <c r="A267" s="14" t="s">
        <v>12</v>
      </c>
      <c r="B267" s="60">
        <v>69</v>
      </c>
      <c r="C267" s="39" t="s">
        <v>121</v>
      </c>
      <c r="D267" s="154">
        <f aca="true" t="shared" si="48" ref="D267:L267">D266+D260+D254+D248</f>
        <v>0</v>
      </c>
      <c r="E267" s="146">
        <f t="shared" si="48"/>
        <v>19464</v>
      </c>
      <c r="F267" s="154">
        <f t="shared" si="48"/>
        <v>0</v>
      </c>
      <c r="G267" s="95">
        <f t="shared" si="48"/>
        <v>17422</v>
      </c>
      <c r="H267" s="154">
        <f t="shared" si="48"/>
        <v>0</v>
      </c>
      <c r="I267" s="146">
        <f t="shared" si="48"/>
        <v>17422</v>
      </c>
      <c r="J267" s="154">
        <f t="shared" si="48"/>
        <v>0</v>
      </c>
      <c r="K267" s="146">
        <f t="shared" si="48"/>
        <v>17937</v>
      </c>
      <c r="L267" s="146">
        <f t="shared" si="48"/>
        <v>17937</v>
      </c>
    </row>
    <row r="268" spans="1:12" ht="9.75" customHeight="1">
      <c r="A268" s="14"/>
      <c r="B268" s="60"/>
      <c r="C268" s="39"/>
      <c r="D268" s="19"/>
      <c r="E268" s="19"/>
      <c r="F268" s="19"/>
      <c r="G268" s="90"/>
      <c r="H268" s="19"/>
      <c r="I268" s="90"/>
      <c r="J268" s="19"/>
      <c r="K268" s="90"/>
      <c r="L268" s="90"/>
    </row>
    <row r="269" spans="1:12" ht="12.75">
      <c r="A269" s="14"/>
      <c r="B269" s="12">
        <v>70</v>
      </c>
      <c r="C269" s="23" t="s">
        <v>339</v>
      </c>
      <c r="D269" s="19"/>
      <c r="E269" s="19"/>
      <c r="F269" s="19"/>
      <c r="G269" s="90"/>
      <c r="H269" s="19"/>
      <c r="I269" s="90"/>
      <c r="J269" s="19"/>
      <c r="K269" s="90"/>
      <c r="L269" s="90"/>
    </row>
    <row r="270" spans="2:12" ht="12.75">
      <c r="B270" s="59">
        <v>61</v>
      </c>
      <c r="C270" s="39" t="s">
        <v>134</v>
      </c>
      <c r="D270" s="90"/>
      <c r="E270" s="19"/>
      <c r="F270" s="19"/>
      <c r="G270" s="19"/>
      <c r="H270" s="19"/>
      <c r="I270" s="19"/>
      <c r="J270" s="19"/>
      <c r="K270" s="19"/>
      <c r="L270" s="19"/>
    </row>
    <row r="271" spans="2:12" ht="25.5">
      <c r="B271" s="11" t="s">
        <v>135</v>
      </c>
      <c r="C271" s="10" t="s">
        <v>19</v>
      </c>
      <c r="D271" s="122">
        <v>4721</v>
      </c>
      <c r="E271" s="144">
        <v>0</v>
      </c>
      <c r="F271" s="158">
        <v>4436</v>
      </c>
      <c r="G271" s="122" t="s">
        <v>64</v>
      </c>
      <c r="H271" s="124">
        <v>6736</v>
      </c>
      <c r="I271" s="144">
        <v>0</v>
      </c>
      <c r="J271" s="122">
        <v>4500</v>
      </c>
      <c r="K271" s="144">
        <v>0</v>
      </c>
      <c r="L271" s="123">
        <f>SUM(J271:K271)</f>
        <v>4500</v>
      </c>
    </row>
    <row r="272" spans="2:12" ht="25.5">
      <c r="B272" s="11" t="s">
        <v>136</v>
      </c>
      <c r="C272" s="10" t="s">
        <v>21</v>
      </c>
      <c r="D272" s="122">
        <v>130</v>
      </c>
      <c r="E272" s="144">
        <v>0</v>
      </c>
      <c r="F272" s="158">
        <v>30</v>
      </c>
      <c r="G272" s="122" t="s">
        <v>64</v>
      </c>
      <c r="H272" s="124">
        <v>30</v>
      </c>
      <c r="I272" s="144">
        <v>0</v>
      </c>
      <c r="J272" s="144">
        <v>0</v>
      </c>
      <c r="K272" s="144">
        <v>0</v>
      </c>
      <c r="L272" s="151">
        <f>SUM(J272:K272)</f>
        <v>0</v>
      </c>
    </row>
    <row r="273" spans="1:12" ht="25.5">
      <c r="A273" s="14"/>
      <c r="B273" s="45" t="s">
        <v>137</v>
      </c>
      <c r="C273" s="39" t="s">
        <v>24</v>
      </c>
      <c r="D273" s="122">
        <v>274</v>
      </c>
      <c r="E273" s="144">
        <v>0</v>
      </c>
      <c r="F273" s="158">
        <v>150</v>
      </c>
      <c r="G273" s="122" t="s">
        <v>64</v>
      </c>
      <c r="H273" s="124">
        <v>150</v>
      </c>
      <c r="I273" s="144">
        <v>0</v>
      </c>
      <c r="J273" s="144">
        <v>0</v>
      </c>
      <c r="K273" s="144">
        <v>0</v>
      </c>
      <c r="L273" s="144">
        <f>SUM(J273:K273)</f>
        <v>0</v>
      </c>
    </row>
    <row r="274" spans="1:12" ht="25.5">
      <c r="A274" s="14"/>
      <c r="B274" s="45" t="s">
        <v>138</v>
      </c>
      <c r="C274" s="39" t="s">
        <v>139</v>
      </c>
      <c r="D274" s="122">
        <v>2196</v>
      </c>
      <c r="E274" s="144">
        <v>0</v>
      </c>
      <c r="F274" s="160">
        <v>1330</v>
      </c>
      <c r="G274" s="122" t="s">
        <v>64</v>
      </c>
      <c r="H274" s="124">
        <v>1526</v>
      </c>
      <c r="I274" s="144">
        <v>0</v>
      </c>
      <c r="J274" s="186">
        <v>815</v>
      </c>
      <c r="K274" s="182">
        <v>0</v>
      </c>
      <c r="L274" s="182">
        <f>SUM(J274:K274)</f>
        <v>815</v>
      </c>
    </row>
    <row r="275" spans="2:12" ht="25.5">
      <c r="B275" s="45" t="s">
        <v>261</v>
      </c>
      <c r="C275" s="39" t="s">
        <v>340</v>
      </c>
      <c r="D275" s="120">
        <v>100</v>
      </c>
      <c r="E275" s="151">
        <v>0</v>
      </c>
      <c r="F275" s="156" t="s">
        <v>64</v>
      </c>
      <c r="G275" s="123" t="s">
        <v>64</v>
      </c>
      <c r="H275" s="149">
        <v>0</v>
      </c>
      <c r="I275" s="151">
        <v>0</v>
      </c>
      <c r="J275" s="149">
        <v>0</v>
      </c>
      <c r="K275" s="151">
        <v>0</v>
      </c>
      <c r="L275" s="151">
        <f>SUM(J275:K275)</f>
        <v>0</v>
      </c>
    </row>
    <row r="276" spans="1:12" ht="12.75">
      <c r="A276" s="14" t="s">
        <v>12</v>
      </c>
      <c r="B276" s="60">
        <v>61</v>
      </c>
      <c r="C276" s="39" t="s">
        <v>134</v>
      </c>
      <c r="D276" s="145">
        <f aca="true" t="shared" si="49" ref="D276:L276">SUM(D270:D275)</f>
        <v>7421</v>
      </c>
      <c r="E276" s="155">
        <f t="shared" si="49"/>
        <v>0</v>
      </c>
      <c r="F276" s="145">
        <f t="shared" si="49"/>
        <v>5946</v>
      </c>
      <c r="G276" s="155">
        <f t="shared" si="49"/>
        <v>0</v>
      </c>
      <c r="H276" s="145">
        <f t="shared" si="49"/>
        <v>8442</v>
      </c>
      <c r="I276" s="155">
        <f t="shared" si="49"/>
        <v>0</v>
      </c>
      <c r="J276" s="145">
        <f t="shared" si="49"/>
        <v>5315</v>
      </c>
      <c r="K276" s="155">
        <f t="shared" si="49"/>
        <v>0</v>
      </c>
      <c r="L276" s="145">
        <f t="shared" si="49"/>
        <v>5315</v>
      </c>
    </row>
    <row r="277" spans="1:12" ht="9.75" customHeight="1">
      <c r="A277" s="14"/>
      <c r="B277" s="60"/>
      <c r="C277" s="39"/>
      <c r="D277" s="90"/>
      <c r="E277" s="19"/>
      <c r="F277" s="90"/>
      <c r="G277" s="19"/>
      <c r="H277" s="90"/>
      <c r="I277" s="19"/>
      <c r="J277" s="90"/>
      <c r="K277" s="19"/>
      <c r="L277" s="90"/>
    </row>
    <row r="278" spans="1:12" ht="12.75">
      <c r="A278" s="14"/>
      <c r="B278" s="60">
        <v>44</v>
      </c>
      <c r="C278" s="39" t="s">
        <v>17</v>
      </c>
      <c r="D278" s="90"/>
      <c r="E278" s="19"/>
      <c r="F278" s="90"/>
      <c r="G278" s="19"/>
      <c r="H278" s="90"/>
      <c r="I278" s="19"/>
      <c r="J278" s="90"/>
      <c r="K278" s="19"/>
      <c r="L278" s="90"/>
    </row>
    <row r="279" spans="2:12" ht="25.5">
      <c r="B279" s="45" t="s">
        <v>140</v>
      </c>
      <c r="C279" s="39" t="s">
        <v>141</v>
      </c>
      <c r="D279" s="124">
        <v>9861</v>
      </c>
      <c r="E279" s="144">
        <v>0</v>
      </c>
      <c r="F279" s="160">
        <v>200</v>
      </c>
      <c r="G279" s="122" t="s">
        <v>64</v>
      </c>
      <c r="H279" s="124">
        <v>200</v>
      </c>
      <c r="I279" s="144">
        <v>0</v>
      </c>
      <c r="J279" s="152">
        <v>0</v>
      </c>
      <c r="K279" s="144">
        <v>0</v>
      </c>
      <c r="L279" s="144">
        <f aca="true" t="shared" si="50" ref="L279:L285">SUM(J279:K279)</f>
        <v>0</v>
      </c>
    </row>
    <row r="280" spans="1:12" ht="25.5">
      <c r="A280" s="14"/>
      <c r="B280" s="45" t="s">
        <v>142</v>
      </c>
      <c r="C280" s="39" t="s">
        <v>143</v>
      </c>
      <c r="D280" s="152">
        <v>0</v>
      </c>
      <c r="E280" s="152">
        <v>0</v>
      </c>
      <c r="F280" s="124" t="s">
        <v>64</v>
      </c>
      <c r="G280" s="124" t="s">
        <v>64</v>
      </c>
      <c r="H280" s="152">
        <v>0</v>
      </c>
      <c r="I280" s="152">
        <v>0</v>
      </c>
      <c r="J280" s="152">
        <v>0</v>
      </c>
      <c r="K280" s="152">
        <v>0</v>
      </c>
      <c r="L280" s="144">
        <f t="shared" si="50"/>
        <v>0</v>
      </c>
    </row>
    <row r="281" spans="1:12" ht="25.5">
      <c r="A281" s="14"/>
      <c r="B281" s="45" t="s">
        <v>269</v>
      </c>
      <c r="C281" s="39" t="s">
        <v>341</v>
      </c>
      <c r="D281" s="144">
        <v>0</v>
      </c>
      <c r="E281" s="152">
        <v>0</v>
      </c>
      <c r="F281" s="160">
        <v>10000</v>
      </c>
      <c r="G281" s="124" t="s">
        <v>64</v>
      </c>
      <c r="H281" s="124">
        <v>10084</v>
      </c>
      <c r="I281" s="152">
        <v>0</v>
      </c>
      <c r="J281" s="152">
        <v>0</v>
      </c>
      <c r="K281" s="152">
        <v>0</v>
      </c>
      <c r="L281" s="144">
        <f t="shared" si="50"/>
        <v>0</v>
      </c>
    </row>
    <row r="282" spans="2:12" ht="25.5">
      <c r="B282" s="45" t="s">
        <v>274</v>
      </c>
      <c r="C282" s="39" t="s">
        <v>275</v>
      </c>
      <c r="D282" s="144">
        <v>0</v>
      </c>
      <c r="E282" s="152">
        <v>0</v>
      </c>
      <c r="F282" s="160" t="s">
        <v>64</v>
      </c>
      <c r="G282" s="124" t="s">
        <v>64</v>
      </c>
      <c r="H282" s="152">
        <v>0</v>
      </c>
      <c r="I282" s="152">
        <v>0</v>
      </c>
      <c r="J282" s="152">
        <v>0</v>
      </c>
      <c r="K282" s="152">
        <v>0</v>
      </c>
      <c r="L282" s="144">
        <f t="shared" si="50"/>
        <v>0</v>
      </c>
    </row>
    <row r="283" spans="2:12" ht="25.5">
      <c r="B283" s="45" t="s">
        <v>356</v>
      </c>
      <c r="C283" s="39" t="s">
        <v>357</v>
      </c>
      <c r="D283" s="122">
        <v>1113</v>
      </c>
      <c r="E283" s="152">
        <v>0</v>
      </c>
      <c r="F283" s="124">
        <v>1</v>
      </c>
      <c r="G283" s="124" t="s">
        <v>64</v>
      </c>
      <c r="H283" s="124">
        <v>1</v>
      </c>
      <c r="I283" s="152">
        <v>0</v>
      </c>
      <c r="J283" s="152">
        <v>0</v>
      </c>
      <c r="K283" s="152">
        <v>0</v>
      </c>
      <c r="L283" s="144">
        <f t="shared" si="50"/>
        <v>0</v>
      </c>
    </row>
    <row r="284" spans="2:12" ht="51">
      <c r="B284" s="45" t="s">
        <v>259</v>
      </c>
      <c r="C284" s="39" t="s">
        <v>256</v>
      </c>
      <c r="D284" s="152">
        <v>0</v>
      </c>
      <c r="E284" s="144">
        <v>0</v>
      </c>
      <c r="F284" s="160" t="s">
        <v>64</v>
      </c>
      <c r="G284" s="122" t="s">
        <v>64</v>
      </c>
      <c r="H284" s="152">
        <v>0</v>
      </c>
      <c r="I284" s="144">
        <v>0</v>
      </c>
      <c r="J284" s="152">
        <v>0</v>
      </c>
      <c r="K284" s="144">
        <v>0</v>
      </c>
      <c r="L284" s="144">
        <f t="shared" si="50"/>
        <v>0</v>
      </c>
    </row>
    <row r="285" spans="1:12" ht="25.5">
      <c r="A285" s="14"/>
      <c r="B285" s="45" t="s">
        <v>262</v>
      </c>
      <c r="C285" s="39" t="s">
        <v>312</v>
      </c>
      <c r="D285" s="150">
        <v>0</v>
      </c>
      <c r="E285" s="150">
        <v>0</v>
      </c>
      <c r="F285" s="161" t="s">
        <v>64</v>
      </c>
      <c r="G285" s="121" t="s">
        <v>64</v>
      </c>
      <c r="H285" s="153">
        <v>0</v>
      </c>
      <c r="I285" s="150">
        <v>0</v>
      </c>
      <c r="J285" s="153">
        <v>0</v>
      </c>
      <c r="K285" s="150">
        <v>0</v>
      </c>
      <c r="L285" s="150">
        <f t="shared" si="50"/>
        <v>0</v>
      </c>
    </row>
    <row r="286" spans="1:12" ht="12.75">
      <c r="A286" s="14" t="s">
        <v>12</v>
      </c>
      <c r="B286" s="60">
        <v>44</v>
      </c>
      <c r="C286" s="39" t="s">
        <v>17</v>
      </c>
      <c r="D286" s="121">
        <f aca="true" t="shared" si="51" ref="D286:L286">SUM(D279:D285)</f>
        <v>10974</v>
      </c>
      <c r="E286" s="150">
        <f t="shared" si="51"/>
        <v>0</v>
      </c>
      <c r="F286" s="121">
        <f t="shared" si="51"/>
        <v>10201</v>
      </c>
      <c r="G286" s="150">
        <f t="shared" si="51"/>
        <v>0</v>
      </c>
      <c r="H286" s="121">
        <f t="shared" si="51"/>
        <v>10285</v>
      </c>
      <c r="I286" s="150">
        <f t="shared" si="51"/>
        <v>0</v>
      </c>
      <c r="J286" s="150">
        <f t="shared" si="51"/>
        <v>0</v>
      </c>
      <c r="K286" s="150">
        <f t="shared" si="51"/>
        <v>0</v>
      </c>
      <c r="L286" s="150">
        <f t="shared" si="51"/>
        <v>0</v>
      </c>
    </row>
    <row r="287" spans="2:12" ht="9.75" customHeight="1">
      <c r="B287" s="60"/>
      <c r="C287" s="39"/>
      <c r="D287" s="19"/>
      <c r="E287" s="19"/>
      <c r="F287" s="90"/>
      <c r="G287" s="19"/>
      <c r="H287" s="90"/>
      <c r="I287" s="19"/>
      <c r="J287" s="90"/>
      <c r="K287" s="19"/>
      <c r="L287" s="19"/>
    </row>
    <row r="288" spans="2:12" ht="12.75">
      <c r="B288" s="60">
        <v>45</v>
      </c>
      <c r="C288" s="39" t="s">
        <v>25</v>
      </c>
      <c r="D288" s="19"/>
      <c r="E288" s="19"/>
      <c r="F288" s="90"/>
      <c r="G288" s="19"/>
      <c r="H288" s="90"/>
      <c r="I288" s="19"/>
      <c r="J288" s="90"/>
      <c r="K288" s="19"/>
      <c r="L288" s="19"/>
    </row>
    <row r="289" spans="2:12" ht="25.5">
      <c r="B289" s="11" t="s">
        <v>144</v>
      </c>
      <c r="C289" s="10" t="s">
        <v>141</v>
      </c>
      <c r="D289" s="123">
        <v>890</v>
      </c>
      <c r="E289" s="151">
        <v>0</v>
      </c>
      <c r="F289" s="156">
        <v>693</v>
      </c>
      <c r="G289" s="123" t="s">
        <v>64</v>
      </c>
      <c r="H289" s="120">
        <v>901</v>
      </c>
      <c r="I289" s="151">
        <v>0</v>
      </c>
      <c r="J289" s="190">
        <v>442</v>
      </c>
      <c r="K289" s="184">
        <v>0</v>
      </c>
      <c r="L289" s="184">
        <f>SUM(J289:K289)</f>
        <v>442</v>
      </c>
    </row>
    <row r="290" spans="1:12" ht="12.75">
      <c r="A290" s="23" t="s">
        <v>12</v>
      </c>
      <c r="B290" s="60">
        <v>45</v>
      </c>
      <c r="C290" s="39" t="s">
        <v>25</v>
      </c>
      <c r="D290" s="146">
        <f aca="true" t="shared" si="52" ref="D290:L290">SUM(D289)</f>
        <v>890</v>
      </c>
      <c r="E290" s="154">
        <f t="shared" si="52"/>
        <v>0</v>
      </c>
      <c r="F290" s="146">
        <f t="shared" si="52"/>
        <v>693</v>
      </c>
      <c r="G290" s="154">
        <f t="shared" si="52"/>
        <v>0</v>
      </c>
      <c r="H290" s="146">
        <f t="shared" si="52"/>
        <v>901</v>
      </c>
      <c r="I290" s="154">
        <f t="shared" si="52"/>
        <v>0</v>
      </c>
      <c r="J290" s="185">
        <f t="shared" si="52"/>
        <v>442</v>
      </c>
      <c r="K290" s="185">
        <f t="shared" si="52"/>
        <v>0</v>
      </c>
      <c r="L290" s="185">
        <f t="shared" si="52"/>
        <v>442</v>
      </c>
    </row>
    <row r="291" spans="1:12" ht="9.75" customHeight="1">
      <c r="A291" s="14"/>
      <c r="B291" s="45"/>
      <c r="C291" s="39"/>
      <c r="D291" s="19"/>
      <c r="E291" s="96"/>
      <c r="F291" s="90"/>
      <c r="G291" s="96"/>
      <c r="H291" s="90"/>
      <c r="I291" s="96"/>
      <c r="J291" s="90"/>
      <c r="K291" s="96"/>
      <c r="L291" s="19"/>
    </row>
    <row r="292" spans="1:12" ht="12.75">
      <c r="A292" s="14"/>
      <c r="B292" s="60">
        <v>46</v>
      </c>
      <c r="C292" s="39" t="s">
        <v>29</v>
      </c>
      <c r="D292" s="19"/>
      <c r="E292" s="96"/>
      <c r="F292" s="90"/>
      <c r="G292" s="96"/>
      <c r="H292" s="90"/>
      <c r="I292" s="96"/>
      <c r="J292" s="90"/>
      <c r="K292" s="96"/>
      <c r="L292" s="19"/>
    </row>
    <row r="293" spans="1:12" ht="25.5">
      <c r="A293" s="44"/>
      <c r="B293" s="79" t="s">
        <v>145</v>
      </c>
      <c r="C293" s="78" t="s">
        <v>141</v>
      </c>
      <c r="D293" s="121">
        <v>612</v>
      </c>
      <c r="E293" s="150">
        <v>0</v>
      </c>
      <c r="F293" s="161">
        <v>404</v>
      </c>
      <c r="G293" s="121" t="s">
        <v>64</v>
      </c>
      <c r="H293" s="125">
        <v>525</v>
      </c>
      <c r="I293" s="150">
        <v>0</v>
      </c>
      <c r="J293" s="187">
        <v>292</v>
      </c>
      <c r="K293" s="183">
        <v>0</v>
      </c>
      <c r="L293" s="183">
        <f>SUM(J293:K293)</f>
        <v>292</v>
      </c>
    </row>
    <row r="294" spans="1:12" ht="12.75">
      <c r="A294" s="23" t="s">
        <v>12</v>
      </c>
      <c r="B294" s="60">
        <v>46</v>
      </c>
      <c r="C294" s="10" t="s">
        <v>29</v>
      </c>
      <c r="D294" s="125">
        <f aca="true" t="shared" si="53" ref="D294:L294">SUM(D293:D293)</f>
        <v>612</v>
      </c>
      <c r="E294" s="153">
        <f t="shared" si="53"/>
        <v>0</v>
      </c>
      <c r="F294" s="125">
        <f t="shared" si="53"/>
        <v>404</v>
      </c>
      <c r="G294" s="153">
        <f t="shared" si="53"/>
        <v>0</v>
      </c>
      <c r="H294" s="125">
        <f t="shared" si="53"/>
        <v>525</v>
      </c>
      <c r="I294" s="153">
        <f t="shared" si="53"/>
        <v>0</v>
      </c>
      <c r="J294" s="187">
        <f t="shared" si="53"/>
        <v>292</v>
      </c>
      <c r="K294" s="187">
        <f t="shared" si="53"/>
        <v>0</v>
      </c>
      <c r="L294" s="187">
        <f t="shared" si="53"/>
        <v>292</v>
      </c>
    </row>
    <row r="295" spans="2:12" ht="11.25" customHeight="1">
      <c r="B295" s="11"/>
      <c r="C295" s="10"/>
      <c r="D295" s="93"/>
      <c r="E295" s="92"/>
      <c r="F295" s="88"/>
      <c r="G295" s="92"/>
      <c r="H295" s="88"/>
      <c r="I295" s="92"/>
      <c r="J295" s="88"/>
      <c r="K295" s="92"/>
      <c r="L295" s="93"/>
    </row>
    <row r="296" spans="2:12" ht="12.75">
      <c r="B296" s="60">
        <v>47</v>
      </c>
      <c r="C296" s="10" t="s">
        <v>33</v>
      </c>
      <c r="D296" s="93"/>
      <c r="E296" s="92"/>
      <c r="F296" s="88"/>
      <c r="G296" s="92"/>
      <c r="H296" s="88"/>
      <c r="I296" s="92"/>
      <c r="J296" s="88"/>
      <c r="K296" s="92"/>
      <c r="L296" s="93"/>
    </row>
    <row r="297" spans="2:12" ht="25.5">
      <c r="B297" s="45" t="s">
        <v>146</v>
      </c>
      <c r="C297" s="39" t="s">
        <v>141</v>
      </c>
      <c r="D297" s="123">
        <v>497</v>
      </c>
      <c r="E297" s="151">
        <v>0</v>
      </c>
      <c r="F297" s="156">
        <v>245</v>
      </c>
      <c r="G297" s="123" t="s">
        <v>64</v>
      </c>
      <c r="H297" s="120">
        <v>319</v>
      </c>
      <c r="I297" s="151">
        <v>0</v>
      </c>
      <c r="J297" s="190">
        <v>292</v>
      </c>
      <c r="K297" s="184">
        <v>0</v>
      </c>
      <c r="L297" s="184">
        <f>SUM(J297:K297)</f>
        <v>292</v>
      </c>
    </row>
    <row r="298" spans="1:12" ht="12.75">
      <c r="A298" s="14" t="s">
        <v>12</v>
      </c>
      <c r="B298" s="60">
        <v>47</v>
      </c>
      <c r="C298" s="39" t="s">
        <v>33</v>
      </c>
      <c r="D298" s="146">
        <f aca="true" t="shared" si="54" ref="D298:L298">SUM(D297)</f>
        <v>497</v>
      </c>
      <c r="E298" s="154">
        <f t="shared" si="54"/>
        <v>0</v>
      </c>
      <c r="F298" s="146">
        <f t="shared" si="54"/>
        <v>245</v>
      </c>
      <c r="G298" s="154">
        <f t="shared" si="54"/>
        <v>0</v>
      </c>
      <c r="H298" s="146">
        <f t="shared" si="54"/>
        <v>319</v>
      </c>
      <c r="I298" s="154">
        <f t="shared" si="54"/>
        <v>0</v>
      </c>
      <c r="J298" s="185">
        <f t="shared" si="54"/>
        <v>292</v>
      </c>
      <c r="K298" s="185">
        <f t="shared" si="54"/>
        <v>0</v>
      </c>
      <c r="L298" s="185">
        <f t="shared" si="54"/>
        <v>292</v>
      </c>
    </row>
    <row r="299" spans="1:12" ht="11.25" customHeight="1">
      <c r="A299" s="14"/>
      <c r="B299" s="60"/>
      <c r="C299" s="39"/>
      <c r="D299" s="19"/>
      <c r="E299" s="96"/>
      <c r="F299" s="90"/>
      <c r="G299" s="96"/>
      <c r="H299" s="90"/>
      <c r="I299" s="19"/>
      <c r="J299" s="90"/>
      <c r="K299" s="96"/>
      <c r="L299" s="19"/>
    </row>
    <row r="300" spans="2:12" ht="12.75">
      <c r="B300" s="60">
        <v>48</v>
      </c>
      <c r="C300" s="10" t="s">
        <v>39</v>
      </c>
      <c r="D300" s="93"/>
      <c r="E300" s="93"/>
      <c r="F300" s="88"/>
      <c r="G300" s="93"/>
      <c r="H300" s="88"/>
      <c r="I300" s="93"/>
      <c r="J300" s="88"/>
      <c r="K300" s="93"/>
      <c r="L300" s="93"/>
    </row>
    <row r="301" spans="2:12" ht="25.5">
      <c r="B301" s="11" t="s">
        <v>147</v>
      </c>
      <c r="C301" s="10" t="s">
        <v>141</v>
      </c>
      <c r="D301" s="123">
        <v>120</v>
      </c>
      <c r="E301" s="151">
        <v>0</v>
      </c>
      <c r="F301" s="156">
        <v>121</v>
      </c>
      <c r="G301" s="123" t="s">
        <v>64</v>
      </c>
      <c r="H301" s="120">
        <v>157</v>
      </c>
      <c r="I301" s="151">
        <v>0</v>
      </c>
      <c r="J301" s="190">
        <v>55</v>
      </c>
      <c r="K301" s="184">
        <v>0</v>
      </c>
      <c r="L301" s="184">
        <f>SUM(J301:K301)</f>
        <v>55</v>
      </c>
    </row>
    <row r="302" spans="1:12" ht="12.75">
      <c r="A302" s="23" t="s">
        <v>12</v>
      </c>
      <c r="B302" s="60">
        <v>48</v>
      </c>
      <c r="C302" s="10" t="s">
        <v>39</v>
      </c>
      <c r="D302" s="146">
        <f aca="true" t="shared" si="55" ref="D302:L302">SUM(D301)</f>
        <v>120</v>
      </c>
      <c r="E302" s="154">
        <f t="shared" si="55"/>
        <v>0</v>
      </c>
      <c r="F302" s="146">
        <f t="shared" si="55"/>
        <v>121</v>
      </c>
      <c r="G302" s="154">
        <f t="shared" si="55"/>
        <v>0</v>
      </c>
      <c r="H302" s="146">
        <f t="shared" si="55"/>
        <v>157</v>
      </c>
      <c r="I302" s="154">
        <f t="shared" si="55"/>
        <v>0</v>
      </c>
      <c r="J302" s="185">
        <f t="shared" si="55"/>
        <v>55</v>
      </c>
      <c r="K302" s="185">
        <f t="shared" si="55"/>
        <v>0</v>
      </c>
      <c r="L302" s="185">
        <f t="shared" si="55"/>
        <v>55</v>
      </c>
    </row>
    <row r="303" spans="1:12" ht="12.75">
      <c r="A303" s="14" t="s">
        <v>12</v>
      </c>
      <c r="B303" s="46">
        <v>70</v>
      </c>
      <c r="C303" s="14" t="s">
        <v>339</v>
      </c>
      <c r="D303" s="146">
        <f aca="true" t="shared" si="56" ref="D303:L303">D302+D298+D294+D290+D286+D276</f>
        <v>20514</v>
      </c>
      <c r="E303" s="154">
        <f t="shared" si="56"/>
        <v>0</v>
      </c>
      <c r="F303" s="146">
        <f t="shared" si="56"/>
        <v>17610</v>
      </c>
      <c r="G303" s="154">
        <f t="shared" si="56"/>
        <v>0</v>
      </c>
      <c r="H303" s="146">
        <f t="shared" si="56"/>
        <v>20629</v>
      </c>
      <c r="I303" s="154">
        <f t="shared" si="56"/>
        <v>0</v>
      </c>
      <c r="J303" s="146">
        <f t="shared" si="56"/>
        <v>6396</v>
      </c>
      <c r="K303" s="154">
        <f t="shared" si="56"/>
        <v>0</v>
      </c>
      <c r="L303" s="146">
        <f t="shared" si="56"/>
        <v>6396</v>
      </c>
    </row>
    <row r="304" spans="1:12" ht="11.25" customHeight="1">
      <c r="A304" s="14"/>
      <c r="B304" s="46"/>
      <c r="C304" s="14"/>
      <c r="D304" s="19"/>
      <c r="E304" s="122"/>
      <c r="F304" s="19"/>
      <c r="G304" s="122"/>
      <c r="H304" s="19"/>
      <c r="I304" s="122"/>
      <c r="J304" s="19"/>
      <c r="K304" s="122"/>
      <c r="L304" s="19"/>
    </row>
    <row r="305" spans="2:12" ht="12.75">
      <c r="B305" s="12">
        <v>71</v>
      </c>
      <c r="C305" s="10" t="s">
        <v>148</v>
      </c>
      <c r="D305" s="88"/>
      <c r="E305" s="88"/>
      <c r="F305" s="88"/>
      <c r="G305" s="88"/>
      <c r="H305" s="88"/>
      <c r="I305" s="88"/>
      <c r="J305" s="88"/>
      <c r="K305" s="88"/>
      <c r="L305" s="88"/>
    </row>
    <row r="306" spans="2:12" ht="12.75">
      <c r="B306" s="12">
        <v>44</v>
      </c>
      <c r="C306" s="10" t="s">
        <v>17</v>
      </c>
      <c r="D306" s="88"/>
      <c r="E306" s="88"/>
      <c r="F306" s="88"/>
      <c r="G306" s="88"/>
      <c r="H306" s="88"/>
      <c r="I306" s="88"/>
      <c r="J306" s="88"/>
      <c r="K306" s="88"/>
      <c r="L306" s="88"/>
    </row>
    <row r="307" spans="1:12" ht="25.5">
      <c r="A307" s="14"/>
      <c r="B307" s="45" t="s">
        <v>150</v>
      </c>
      <c r="C307" s="10" t="s">
        <v>151</v>
      </c>
      <c r="D307" s="120">
        <v>642</v>
      </c>
      <c r="E307" s="151">
        <v>0</v>
      </c>
      <c r="F307" s="156">
        <v>505</v>
      </c>
      <c r="G307" s="123" t="s">
        <v>64</v>
      </c>
      <c r="H307" s="120">
        <v>505</v>
      </c>
      <c r="I307" s="151">
        <v>0</v>
      </c>
      <c r="J307" s="190">
        <v>312</v>
      </c>
      <c r="K307" s="184">
        <v>0</v>
      </c>
      <c r="L307" s="184">
        <f>SUM(J307:K307)</f>
        <v>312</v>
      </c>
    </row>
    <row r="308" spans="1:12" ht="12.75">
      <c r="A308" s="14" t="s">
        <v>12</v>
      </c>
      <c r="B308" s="46">
        <v>44</v>
      </c>
      <c r="C308" s="39" t="s">
        <v>17</v>
      </c>
      <c r="D308" s="145">
        <f aca="true" t="shared" si="57" ref="D308:L308">SUM(D307:D307)</f>
        <v>642</v>
      </c>
      <c r="E308" s="155">
        <f t="shared" si="57"/>
        <v>0</v>
      </c>
      <c r="F308" s="145">
        <f t="shared" si="57"/>
        <v>505</v>
      </c>
      <c r="G308" s="155">
        <f t="shared" si="57"/>
        <v>0</v>
      </c>
      <c r="H308" s="145">
        <f t="shared" si="57"/>
        <v>505</v>
      </c>
      <c r="I308" s="155">
        <f t="shared" si="57"/>
        <v>0</v>
      </c>
      <c r="J308" s="189">
        <f t="shared" si="57"/>
        <v>312</v>
      </c>
      <c r="K308" s="189">
        <f t="shared" si="57"/>
        <v>0</v>
      </c>
      <c r="L308" s="189">
        <f t="shared" si="57"/>
        <v>312</v>
      </c>
    </row>
    <row r="309" spans="2:12" ht="11.25" customHeight="1">
      <c r="B309" s="45"/>
      <c r="C309" s="39"/>
      <c r="D309" s="19"/>
      <c r="E309" s="19"/>
      <c r="F309" s="90"/>
      <c r="G309" s="19"/>
      <c r="H309" s="90"/>
      <c r="I309" s="19"/>
      <c r="J309" s="194"/>
      <c r="K309" s="192"/>
      <c r="L309" s="192"/>
    </row>
    <row r="310" spans="2:12" ht="12.75">
      <c r="B310" s="12">
        <v>45</v>
      </c>
      <c r="C310" s="39" t="s">
        <v>25</v>
      </c>
      <c r="D310" s="19"/>
      <c r="E310" s="19"/>
      <c r="F310" s="90"/>
      <c r="G310" s="19"/>
      <c r="H310" s="90"/>
      <c r="I310" s="19"/>
      <c r="J310" s="90"/>
      <c r="K310" s="19"/>
      <c r="L310" s="19"/>
    </row>
    <row r="311" spans="2:12" ht="25.5">
      <c r="B311" s="11" t="s">
        <v>152</v>
      </c>
      <c r="C311" s="10" t="s">
        <v>149</v>
      </c>
      <c r="D311" s="122">
        <v>2220</v>
      </c>
      <c r="E311" s="144">
        <v>0</v>
      </c>
      <c r="F311" s="160">
        <v>2230</v>
      </c>
      <c r="G311" s="122" t="s">
        <v>64</v>
      </c>
      <c r="H311" s="124">
        <v>2551</v>
      </c>
      <c r="I311" s="144">
        <v>0</v>
      </c>
      <c r="J311" s="186">
        <v>1350</v>
      </c>
      <c r="K311" s="182">
        <v>0</v>
      </c>
      <c r="L311" s="182">
        <f>SUM(J311:K311)</f>
        <v>1350</v>
      </c>
    </row>
    <row r="312" spans="1:12" ht="12.75">
      <c r="A312" s="23" t="s">
        <v>12</v>
      </c>
      <c r="B312" s="12">
        <v>45</v>
      </c>
      <c r="C312" s="39" t="s">
        <v>25</v>
      </c>
      <c r="D312" s="145">
        <f aca="true" t="shared" si="58" ref="D312:L312">SUM(D311:D311)</f>
        <v>2220</v>
      </c>
      <c r="E312" s="155">
        <f t="shared" si="58"/>
        <v>0</v>
      </c>
      <c r="F312" s="145">
        <f t="shared" si="58"/>
        <v>2230</v>
      </c>
      <c r="G312" s="155">
        <f t="shared" si="58"/>
        <v>0</v>
      </c>
      <c r="H312" s="145">
        <f t="shared" si="58"/>
        <v>2551</v>
      </c>
      <c r="I312" s="155">
        <f t="shared" si="58"/>
        <v>0</v>
      </c>
      <c r="J312" s="189">
        <f t="shared" si="58"/>
        <v>1350</v>
      </c>
      <c r="K312" s="189">
        <f t="shared" si="58"/>
        <v>0</v>
      </c>
      <c r="L312" s="189">
        <f t="shared" si="58"/>
        <v>1350</v>
      </c>
    </row>
    <row r="313" spans="2:12" ht="11.25" customHeight="1">
      <c r="B313" s="45"/>
      <c r="C313" s="39"/>
      <c r="D313" s="19"/>
      <c r="E313" s="96"/>
      <c r="F313" s="90"/>
      <c r="G313" s="96"/>
      <c r="H313" s="90"/>
      <c r="I313" s="96"/>
      <c r="J313" s="90"/>
      <c r="K313" s="96"/>
      <c r="L313" s="19"/>
    </row>
    <row r="314" spans="2:12" ht="12.75">
      <c r="B314" s="12">
        <v>46</v>
      </c>
      <c r="C314" s="39" t="s">
        <v>29</v>
      </c>
      <c r="D314" s="19"/>
      <c r="E314" s="96"/>
      <c r="F314" s="90"/>
      <c r="G314" s="96"/>
      <c r="H314" s="90"/>
      <c r="I314" s="96"/>
      <c r="J314" s="90"/>
      <c r="K314" s="96"/>
      <c r="L314" s="19"/>
    </row>
    <row r="315" spans="1:12" ht="25.5">
      <c r="A315" s="14"/>
      <c r="B315" s="45" t="s">
        <v>153</v>
      </c>
      <c r="C315" s="39" t="s">
        <v>149</v>
      </c>
      <c r="D315" s="122">
        <v>1014</v>
      </c>
      <c r="E315" s="144">
        <v>0</v>
      </c>
      <c r="F315" s="160">
        <v>786</v>
      </c>
      <c r="G315" s="122" t="s">
        <v>64</v>
      </c>
      <c r="H315" s="124">
        <v>1022</v>
      </c>
      <c r="I315" s="144">
        <v>0</v>
      </c>
      <c r="J315" s="186">
        <v>511</v>
      </c>
      <c r="K315" s="182">
        <v>0</v>
      </c>
      <c r="L315" s="182">
        <f>SUM(J315:K315)</f>
        <v>511</v>
      </c>
    </row>
    <row r="316" spans="1:12" ht="12.75">
      <c r="A316" s="14" t="s">
        <v>12</v>
      </c>
      <c r="B316" s="46">
        <v>46</v>
      </c>
      <c r="C316" s="39" t="s">
        <v>29</v>
      </c>
      <c r="D316" s="146">
        <f aca="true" t="shared" si="59" ref="D316:L316">SUM(D315:D315)</f>
        <v>1014</v>
      </c>
      <c r="E316" s="154">
        <f t="shared" si="59"/>
        <v>0</v>
      </c>
      <c r="F316" s="146">
        <f t="shared" si="59"/>
        <v>786</v>
      </c>
      <c r="G316" s="154">
        <f t="shared" si="59"/>
        <v>0</v>
      </c>
      <c r="H316" s="146">
        <f t="shared" si="59"/>
        <v>1022</v>
      </c>
      <c r="I316" s="154">
        <f t="shared" si="59"/>
        <v>0</v>
      </c>
      <c r="J316" s="185">
        <f t="shared" si="59"/>
        <v>511</v>
      </c>
      <c r="K316" s="185">
        <f t="shared" si="59"/>
        <v>0</v>
      </c>
      <c r="L316" s="185">
        <f t="shared" si="59"/>
        <v>511</v>
      </c>
    </row>
    <row r="317" spans="1:12" ht="11.25" customHeight="1">
      <c r="A317" s="14"/>
      <c r="B317" s="45"/>
      <c r="C317" s="39"/>
      <c r="D317" s="19"/>
      <c r="E317" s="96"/>
      <c r="F317" s="90"/>
      <c r="G317" s="96"/>
      <c r="H317" s="90"/>
      <c r="I317" s="96"/>
      <c r="J317" s="90"/>
      <c r="K317" s="96"/>
      <c r="L317" s="19"/>
    </row>
    <row r="318" spans="1:12" ht="12.75">
      <c r="A318" s="14"/>
      <c r="B318" s="46">
        <v>47</v>
      </c>
      <c r="C318" s="39" t="s">
        <v>33</v>
      </c>
      <c r="D318" s="19"/>
      <c r="E318" s="96"/>
      <c r="F318" s="90"/>
      <c r="G318" s="96"/>
      <c r="H318" s="90"/>
      <c r="I318" s="96"/>
      <c r="J318" s="90"/>
      <c r="K318" s="96"/>
      <c r="L318" s="19"/>
    </row>
    <row r="319" spans="1:12" ht="25.5">
      <c r="A319" s="14"/>
      <c r="B319" s="45" t="s">
        <v>154</v>
      </c>
      <c r="C319" s="39" t="s">
        <v>155</v>
      </c>
      <c r="D319" s="122">
        <v>151</v>
      </c>
      <c r="E319" s="144">
        <v>0</v>
      </c>
      <c r="F319" s="160">
        <v>97</v>
      </c>
      <c r="G319" s="122" t="s">
        <v>64</v>
      </c>
      <c r="H319" s="124">
        <v>126</v>
      </c>
      <c r="I319" s="144">
        <v>0</v>
      </c>
      <c r="J319" s="186">
        <v>54</v>
      </c>
      <c r="K319" s="182">
        <v>0</v>
      </c>
      <c r="L319" s="182">
        <f>SUM(J319:K319)</f>
        <v>54</v>
      </c>
    </row>
    <row r="320" spans="1:12" ht="12.75">
      <c r="A320" s="14" t="s">
        <v>12</v>
      </c>
      <c r="B320" s="46">
        <v>47</v>
      </c>
      <c r="C320" s="39" t="s">
        <v>33</v>
      </c>
      <c r="D320" s="145">
        <f aca="true" t="shared" si="60" ref="D320:L320">D319</f>
        <v>151</v>
      </c>
      <c r="E320" s="155">
        <f t="shared" si="60"/>
        <v>0</v>
      </c>
      <c r="F320" s="145">
        <f t="shared" si="60"/>
        <v>97</v>
      </c>
      <c r="G320" s="145" t="str">
        <f t="shared" si="60"/>
        <v> -</v>
      </c>
      <c r="H320" s="145">
        <f t="shared" si="60"/>
        <v>126</v>
      </c>
      <c r="I320" s="155">
        <f t="shared" si="60"/>
        <v>0</v>
      </c>
      <c r="J320" s="189">
        <f t="shared" si="60"/>
        <v>54</v>
      </c>
      <c r="K320" s="189">
        <f t="shared" si="60"/>
        <v>0</v>
      </c>
      <c r="L320" s="189">
        <f t="shared" si="60"/>
        <v>54</v>
      </c>
    </row>
    <row r="321" spans="2:12" ht="11.25" customHeight="1">
      <c r="B321" s="45"/>
      <c r="C321" s="39"/>
      <c r="D321" s="19"/>
      <c r="E321" s="96"/>
      <c r="F321" s="90"/>
      <c r="G321" s="96"/>
      <c r="H321" s="90"/>
      <c r="I321" s="96"/>
      <c r="J321" s="90"/>
      <c r="K321" s="96"/>
      <c r="L321" s="19"/>
    </row>
    <row r="322" spans="2:12" ht="12.75">
      <c r="B322" s="12">
        <v>48</v>
      </c>
      <c r="C322" s="39" t="s">
        <v>39</v>
      </c>
      <c r="D322" s="19"/>
      <c r="E322" s="96"/>
      <c r="F322" s="90"/>
      <c r="G322" s="96"/>
      <c r="H322" s="90"/>
      <c r="I322" s="96"/>
      <c r="J322" s="90"/>
      <c r="K322" s="96"/>
      <c r="L322" s="19"/>
    </row>
    <row r="323" spans="2:12" ht="25.5">
      <c r="B323" s="11" t="s">
        <v>156</v>
      </c>
      <c r="C323" s="10" t="s">
        <v>149</v>
      </c>
      <c r="D323" s="122">
        <v>440</v>
      </c>
      <c r="E323" s="144">
        <v>0</v>
      </c>
      <c r="F323" s="160">
        <v>420</v>
      </c>
      <c r="G323" s="122" t="s">
        <v>64</v>
      </c>
      <c r="H323" s="124">
        <v>546</v>
      </c>
      <c r="I323" s="144">
        <v>0</v>
      </c>
      <c r="J323" s="186">
        <v>151</v>
      </c>
      <c r="K323" s="182">
        <v>0</v>
      </c>
      <c r="L323" s="182">
        <f>SUM(J323:K323)</f>
        <v>151</v>
      </c>
    </row>
    <row r="324" spans="1:12" ht="12.75">
      <c r="A324" s="23" t="s">
        <v>12</v>
      </c>
      <c r="B324" s="12">
        <v>48</v>
      </c>
      <c r="C324" s="39" t="s">
        <v>39</v>
      </c>
      <c r="D324" s="146">
        <f aca="true" t="shared" si="61" ref="D324:L324">SUM(D323:D323)</f>
        <v>440</v>
      </c>
      <c r="E324" s="154">
        <f t="shared" si="61"/>
        <v>0</v>
      </c>
      <c r="F324" s="146">
        <f t="shared" si="61"/>
        <v>420</v>
      </c>
      <c r="G324" s="154">
        <f t="shared" si="61"/>
        <v>0</v>
      </c>
      <c r="H324" s="146">
        <f t="shared" si="61"/>
        <v>546</v>
      </c>
      <c r="I324" s="154">
        <f t="shared" si="61"/>
        <v>0</v>
      </c>
      <c r="J324" s="185">
        <f t="shared" si="61"/>
        <v>151</v>
      </c>
      <c r="K324" s="185">
        <f t="shared" si="61"/>
        <v>0</v>
      </c>
      <c r="L324" s="185">
        <f t="shared" si="61"/>
        <v>151</v>
      </c>
    </row>
    <row r="325" spans="1:12" ht="12.75">
      <c r="A325" s="14" t="s">
        <v>12</v>
      </c>
      <c r="B325" s="46">
        <v>71</v>
      </c>
      <c r="C325" s="39" t="s">
        <v>148</v>
      </c>
      <c r="D325" s="146">
        <f aca="true" t="shared" si="62" ref="D325:L325">D324+D320+D316+D312+D308</f>
        <v>4467</v>
      </c>
      <c r="E325" s="154">
        <f t="shared" si="62"/>
        <v>0</v>
      </c>
      <c r="F325" s="146">
        <f t="shared" si="62"/>
        <v>4038</v>
      </c>
      <c r="G325" s="154">
        <f t="shared" si="62"/>
        <v>0</v>
      </c>
      <c r="H325" s="146">
        <f t="shared" si="62"/>
        <v>4750</v>
      </c>
      <c r="I325" s="154">
        <f t="shared" si="62"/>
        <v>0</v>
      </c>
      <c r="J325" s="185">
        <f t="shared" si="62"/>
        <v>2378</v>
      </c>
      <c r="K325" s="185">
        <f t="shared" si="62"/>
        <v>0</v>
      </c>
      <c r="L325" s="185">
        <f t="shared" si="62"/>
        <v>2378</v>
      </c>
    </row>
    <row r="326" spans="1:12" ht="11.25" customHeight="1">
      <c r="A326" s="14"/>
      <c r="B326" s="46"/>
      <c r="C326" s="39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1:12" ht="25.5">
      <c r="A327" s="14"/>
      <c r="B327" s="46">
        <v>72</v>
      </c>
      <c r="C327" s="39" t="s">
        <v>157</v>
      </c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1:12" ht="25.5">
      <c r="A328" s="44"/>
      <c r="B328" s="79" t="s">
        <v>293</v>
      </c>
      <c r="C328" s="78" t="s">
        <v>294</v>
      </c>
      <c r="D328" s="125">
        <v>387</v>
      </c>
      <c r="E328" s="150">
        <v>0</v>
      </c>
      <c r="F328" s="157" t="s">
        <v>64</v>
      </c>
      <c r="G328" s="121" t="s">
        <v>64</v>
      </c>
      <c r="H328" s="150">
        <v>0</v>
      </c>
      <c r="I328" s="150">
        <v>0</v>
      </c>
      <c r="J328" s="150">
        <v>0</v>
      </c>
      <c r="K328" s="150">
        <v>0</v>
      </c>
      <c r="L328" s="150">
        <f>SUM(J328:K328)</f>
        <v>0</v>
      </c>
    </row>
    <row r="329" spans="1:12" ht="38.25">
      <c r="A329" s="171"/>
      <c r="B329" s="172" t="s">
        <v>158</v>
      </c>
      <c r="C329" s="173" t="s">
        <v>353</v>
      </c>
      <c r="D329" s="174">
        <v>221</v>
      </c>
      <c r="E329" s="176">
        <v>0</v>
      </c>
      <c r="F329" s="175">
        <v>70</v>
      </c>
      <c r="G329" s="174" t="s">
        <v>64</v>
      </c>
      <c r="H329" s="174">
        <v>70</v>
      </c>
      <c r="I329" s="176">
        <v>0</v>
      </c>
      <c r="J329" s="176">
        <v>0</v>
      </c>
      <c r="K329" s="176">
        <v>0</v>
      </c>
      <c r="L329" s="176">
        <f>SUM(J329:K329)</f>
        <v>0</v>
      </c>
    </row>
    <row r="330" spans="1:12" ht="25.5">
      <c r="A330" s="23" t="s">
        <v>12</v>
      </c>
      <c r="B330" s="12">
        <v>72</v>
      </c>
      <c r="C330" s="10" t="s">
        <v>157</v>
      </c>
      <c r="D330" s="146">
        <f aca="true" t="shared" si="63" ref="D330:L330">SUM(D328:D329)</f>
        <v>608</v>
      </c>
      <c r="E330" s="154">
        <f t="shared" si="63"/>
        <v>0</v>
      </c>
      <c r="F330" s="146">
        <f t="shared" si="63"/>
        <v>70</v>
      </c>
      <c r="G330" s="154">
        <f t="shared" si="63"/>
        <v>0</v>
      </c>
      <c r="H330" s="146">
        <f t="shared" si="63"/>
        <v>70</v>
      </c>
      <c r="I330" s="154">
        <f t="shared" si="63"/>
        <v>0</v>
      </c>
      <c r="J330" s="154">
        <f t="shared" si="63"/>
        <v>0</v>
      </c>
      <c r="K330" s="154">
        <f t="shared" si="63"/>
        <v>0</v>
      </c>
      <c r="L330" s="154">
        <f t="shared" si="63"/>
        <v>0</v>
      </c>
    </row>
    <row r="331" spans="1:12" ht="12.75">
      <c r="A331" s="14" t="s">
        <v>12</v>
      </c>
      <c r="B331" s="63">
        <v>1.102</v>
      </c>
      <c r="C331" s="40" t="s">
        <v>120</v>
      </c>
      <c r="D331" s="146">
        <f aca="true" t="shared" si="64" ref="D331:I331">D303+D325+D330+D267</f>
        <v>25589</v>
      </c>
      <c r="E331" s="146">
        <f t="shared" si="64"/>
        <v>19464</v>
      </c>
      <c r="F331" s="95">
        <f t="shared" si="64"/>
        <v>21718</v>
      </c>
      <c r="G331" s="95">
        <f t="shared" si="64"/>
        <v>17422</v>
      </c>
      <c r="H331" s="146">
        <f t="shared" si="64"/>
        <v>25449</v>
      </c>
      <c r="I331" s="146">
        <f t="shared" si="64"/>
        <v>17422</v>
      </c>
      <c r="J331" s="146">
        <f>J303+J325+J330+J267</f>
        <v>8774</v>
      </c>
      <c r="K331" s="146">
        <f>K303+K325+K330+K267</f>
        <v>17937</v>
      </c>
      <c r="L331" s="146">
        <f>L303+L325+L330+L267</f>
        <v>26711</v>
      </c>
    </row>
    <row r="332" spans="2:12" ht="7.5" customHeight="1">
      <c r="B332" s="49"/>
      <c r="C332" s="38"/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2:12" ht="12.75">
      <c r="B333" s="55">
        <v>1.105</v>
      </c>
      <c r="C333" s="38" t="s">
        <v>159</v>
      </c>
      <c r="D333" s="88"/>
      <c r="E333" s="88"/>
      <c r="F333" s="88"/>
      <c r="G333" s="88"/>
      <c r="H333" s="88"/>
      <c r="I333" s="88"/>
      <c r="J333" s="88"/>
      <c r="K333" s="88"/>
      <c r="L333" s="88"/>
    </row>
    <row r="334" spans="2:12" ht="12.75">
      <c r="B334" s="46">
        <v>73</v>
      </c>
      <c r="C334" s="10" t="s">
        <v>160</v>
      </c>
      <c r="D334" s="88"/>
      <c r="E334" s="88"/>
      <c r="F334" s="88"/>
      <c r="G334" s="88"/>
      <c r="H334" s="88"/>
      <c r="I334" s="88"/>
      <c r="J334" s="88"/>
      <c r="K334" s="88"/>
      <c r="L334" s="88"/>
    </row>
    <row r="335" spans="2:12" ht="12.75">
      <c r="B335" s="46">
        <v>45</v>
      </c>
      <c r="C335" s="10" t="s">
        <v>25</v>
      </c>
      <c r="D335" s="88"/>
      <c r="E335" s="88"/>
      <c r="F335" s="88"/>
      <c r="G335" s="88"/>
      <c r="H335" s="88"/>
      <c r="I335" s="88"/>
      <c r="J335" s="88"/>
      <c r="K335" s="88"/>
      <c r="L335" s="88"/>
    </row>
    <row r="336" spans="2:12" ht="25.5">
      <c r="B336" s="11" t="s">
        <v>161</v>
      </c>
      <c r="C336" s="10" t="s">
        <v>19</v>
      </c>
      <c r="D336" s="152">
        <v>0</v>
      </c>
      <c r="E336" s="123">
        <v>6107</v>
      </c>
      <c r="F336" s="123" t="s">
        <v>64</v>
      </c>
      <c r="G336" s="159">
        <v>5265</v>
      </c>
      <c r="H336" s="151">
        <v>0</v>
      </c>
      <c r="I336" s="123">
        <v>5454</v>
      </c>
      <c r="J336" s="151">
        <v>0</v>
      </c>
      <c r="K336" s="123">
        <v>6282</v>
      </c>
      <c r="L336" s="123">
        <f>SUM(J336:K336)</f>
        <v>6282</v>
      </c>
    </row>
    <row r="337" spans="1:12" ht="25.5">
      <c r="A337" s="14"/>
      <c r="B337" s="11" t="s">
        <v>162</v>
      </c>
      <c r="C337" s="10" t="s">
        <v>21</v>
      </c>
      <c r="D337" s="152">
        <v>0</v>
      </c>
      <c r="E337" s="123">
        <v>62</v>
      </c>
      <c r="F337" s="123" t="s">
        <v>64</v>
      </c>
      <c r="G337" s="159">
        <v>59</v>
      </c>
      <c r="H337" s="151">
        <v>0</v>
      </c>
      <c r="I337" s="123">
        <v>59</v>
      </c>
      <c r="J337" s="151">
        <v>0</v>
      </c>
      <c r="K337" s="123">
        <v>59</v>
      </c>
      <c r="L337" s="123">
        <f>SUM(J337:K337)</f>
        <v>59</v>
      </c>
    </row>
    <row r="338" spans="1:12" ht="25.5">
      <c r="A338" s="14"/>
      <c r="B338" s="45" t="s">
        <v>163</v>
      </c>
      <c r="C338" s="39" t="s">
        <v>24</v>
      </c>
      <c r="D338" s="152">
        <v>0</v>
      </c>
      <c r="E338" s="123">
        <v>140</v>
      </c>
      <c r="F338" s="123" t="s">
        <v>64</v>
      </c>
      <c r="G338" s="159">
        <v>130</v>
      </c>
      <c r="H338" s="151">
        <v>0</v>
      </c>
      <c r="I338" s="123">
        <v>130</v>
      </c>
      <c r="J338" s="151">
        <v>0</v>
      </c>
      <c r="K338" s="123">
        <v>150</v>
      </c>
      <c r="L338" s="123">
        <f>SUM(J338:K338)</f>
        <v>150</v>
      </c>
    </row>
    <row r="339" spans="1:12" ht="25.5">
      <c r="A339" s="14"/>
      <c r="B339" s="45" t="s">
        <v>164</v>
      </c>
      <c r="C339" s="39" t="s">
        <v>342</v>
      </c>
      <c r="D339" s="121">
        <v>50</v>
      </c>
      <c r="E339" s="121">
        <v>1655</v>
      </c>
      <c r="F339" s="157" t="s">
        <v>64</v>
      </c>
      <c r="G339" s="157">
        <v>1490</v>
      </c>
      <c r="H339" s="150">
        <v>0</v>
      </c>
      <c r="I339" s="121">
        <v>1490</v>
      </c>
      <c r="J339" s="150">
        <v>0</v>
      </c>
      <c r="K339" s="121">
        <v>1661</v>
      </c>
      <c r="L339" s="121">
        <f>SUM(J339:K339)</f>
        <v>1661</v>
      </c>
    </row>
    <row r="340" spans="1:12" ht="12.75">
      <c r="A340" s="14" t="s">
        <v>12</v>
      </c>
      <c r="B340" s="46">
        <v>73</v>
      </c>
      <c r="C340" s="39" t="s">
        <v>160</v>
      </c>
      <c r="D340" s="121">
        <f aca="true" t="shared" si="65" ref="D340:L340">SUM(D336:D339)</f>
        <v>50</v>
      </c>
      <c r="E340" s="121">
        <f t="shared" si="65"/>
        <v>7964</v>
      </c>
      <c r="F340" s="150">
        <f t="shared" si="65"/>
        <v>0</v>
      </c>
      <c r="G340" s="91">
        <f t="shared" si="65"/>
        <v>6944</v>
      </c>
      <c r="H340" s="150">
        <f t="shared" si="65"/>
        <v>0</v>
      </c>
      <c r="I340" s="121">
        <f t="shared" si="65"/>
        <v>7133</v>
      </c>
      <c r="J340" s="150">
        <f t="shared" si="65"/>
        <v>0</v>
      </c>
      <c r="K340" s="121">
        <f t="shared" si="65"/>
        <v>8152</v>
      </c>
      <c r="L340" s="121">
        <f t="shared" si="65"/>
        <v>8152</v>
      </c>
    </row>
    <row r="341" spans="1:12" ht="12.75">
      <c r="A341" s="14" t="s">
        <v>12</v>
      </c>
      <c r="B341" s="63">
        <v>1.105</v>
      </c>
      <c r="C341" s="40" t="s">
        <v>159</v>
      </c>
      <c r="D341" s="146">
        <f aca="true" t="shared" si="66" ref="D341:L341">D340</f>
        <v>50</v>
      </c>
      <c r="E341" s="146">
        <f t="shared" si="66"/>
        <v>7964</v>
      </c>
      <c r="F341" s="154">
        <f t="shared" si="66"/>
        <v>0</v>
      </c>
      <c r="G341" s="95">
        <f t="shared" si="66"/>
        <v>6944</v>
      </c>
      <c r="H341" s="154">
        <f t="shared" si="66"/>
        <v>0</v>
      </c>
      <c r="I341" s="146">
        <f t="shared" si="66"/>
        <v>7133</v>
      </c>
      <c r="J341" s="154">
        <f t="shared" si="66"/>
        <v>0</v>
      </c>
      <c r="K341" s="146">
        <f t="shared" si="66"/>
        <v>8152</v>
      </c>
      <c r="L341" s="146">
        <f t="shared" si="66"/>
        <v>8152</v>
      </c>
    </row>
    <row r="342" spans="2:12" ht="6.75" customHeight="1">
      <c r="B342" s="54"/>
      <c r="C342" s="40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1:12" ht="38.25">
      <c r="A343" s="70"/>
      <c r="B343" s="71">
        <v>1.196</v>
      </c>
      <c r="C343" s="72" t="s">
        <v>266</v>
      </c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1:12" ht="12.75">
      <c r="A344" s="1"/>
      <c r="B344" s="4" t="s">
        <v>209</v>
      </c>
      <c r="C344" s="5" t="s">
        <v>52</v>
      </c>
      <c r="D344" s="122">
        <v>600</v>
      </c>
      <c r="E344" s="152">
        <v>0</v>
      </c>
      <c r="F344" s="162" t="s">
        <v>64</v>
      </c>
      <c r="G344" s="144">
        <v>0</v>
      </c>
      <c r="H344" s="144">
        <v>0</v>
      </c>
      <c r="I344" s="144">
        <v>0</v>
      </c>
      <c r="J344" s="144">
        <v>0</v>
      </c>
      <c r="K344" s="144">
        <v>0</v>
      </c>
      <c r="L344" s="144">
        <f>SUM(J344:K344)</f>
        <v>0</v>
      </c>
    </row>
    <row r="345" spans="1:12" ht="38.25">
      <c r="A345" s="140" t="s">
        <v>12</v>
      </c>
      <c r="B345" s="2">
        <v>1.196</v>
      </c>
      <c r="C345" s="3" t="s">
        <v>266</v>
      </c>
      <c r="D345" s="146">
        <f aca="true" t="shared" si="67" ref="D345:L345">D344</f>
        <v>600</v>
      </c>
      <c r="E345" s="154">
        <f t="shared" si="67"/>
        <v>0</v>
      </c>
      <c r="F345" s="147" t="str">
        <f t="shared" si="67"/>
        <v> -</v>
      </c>
      <c r="G345" s="154">
        <f t="shared" si="67"/>
        <v>0</v>
      </c>
      <c r="H345" s="154">
        <f t="shared" si="67"/>
        <v>0</v>
      </c>
      <c r="I345" s="154">
        <f t="shared" si="67"/>
        <v>0</v>
      </c>
      <c r="J345" s="154">
        <f t="shared" si="67"/>
        <v>0</v>
      </c>
      <c r="K345" s="154">
        <f t="shared" si="67"/>
        <v>0</v>
      </c>
      <c r="L345" s="154">
        <f t="shared" si="67"/>
        <v>0</v>
      </c>
    </row>
    <row r="346" spans="1:12" ht="6.75" customHeight="1">
      <c r="A346" s="1"/>
      <c r="B346" s="6"/>
      <c r="C346" s="3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1:12" ht="12.75">
      <c r="A347" s="31"/>
      <c r="B347" s="7">
        <v>1.198</v>
      </c>
      <c r="C347" s="8" t="s">
        <v>267</v>
      </c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1:12" ht="12.75">
      <c r="A348" s="31"/>
      <c r="B348" s="73" t="s">
        <v>209</v>
      </c>
      <c r="C348" s="74" t="s">
        <v>52</v>
      </c>
      <c r="D348" s="122">
        <v>1400</v>
      </c>
      <c r="E348" s="152">
        <v>0</v>
      </c>
      <c r="F348" s="162" t="s">
        <v>64</v>
      </c>
      <c r="G348" s="144">
        <v>0</v>
      </c>
      <c r="H348" s="144">
        <v>0</v>
      </c>
      <c r="I348" s="144">
        <v>0</v>
      </c>
      <c r="J348" s="144">
        <v>0</v>
      </c>
      <c r="K348" s="144">
        <v>0</v>
      </c>
      <c r="L348" s="144">
        <f>SUM(J348:K348)</f>
        <v>0</v>
      </c>
    </row>
    <row r="349" spans="1:12" ht="12.75">
      <c r="A349" s="31"/>
      <c r="B349" s="73" t="s">
        <v>295</v>
      </c>
      <c r="C349" s="74" t="s">
        <v>63</v>
      </c>
      <c r="D349" s="124">
        <v>2253</v>
      </c>
      <c r="E349" s="152">
        <v>0</v>
      </c>
      <c r="F349" s="162" t="s">
        <v>64</v>
      </c>
      <c r="G349" s="122" t="s">
        <v>64</v>
      </c>
      <c r="H349" s="144">
        <v>0</v>
      </c>
      <c r="I349" s="144">
        <v>0</v>
      </c>
      <c r="J349" s="144">
        <v>0</v>
      </c>
      <c r="K349" s="144">
        <v>0</v>
      </c>
      <c r="L349" s="144">
        <f>SUM(J349:K349)</f>
        <v>0</v>
      </c>
    </row>
    <row r="350" spans="1:12" ht="12.75">
      <c r="A350" s="31" t="s">
        <v>12</v>
      </c>
      <c r="B350" s="7">
        <v>1.198</v>
      </c>
      <c r="C350" s="8" t="s">
        <v>267</v>
      </c>
      <c r="D350" s="146">
        <f aca="true" t="shared" si="68" ref="D350:L350">D348+D349</f>
        <v>3653</v>
      </c>
      <c r="E350" s="154">
        <f t="shared" si="68"/>
        <v>0</v>
      </c>
      <c r="F350" s="154">
        <f t="shared" si="68"/>
        <v>0</v>
      </c>
      <c r="G350" s="154">
        <f t="shared" si="68"/>
        <v>0</v>
      </c>
      <c r="H350" s="154">
        <f t="shared" si="68"/>
        <v>0</v>
      </c>
      <c r="I350" s="154">
        <f t="shared" si="68"/>
        <v>0</v>
      </c>
      <c r="J350" s="154">
        <f t="shared" si="68"/>
        <v>0</v>
      </c>
      <c r="K350" s="154">
        <f t="shared" si="68"/>
        <v>0</v>
      </c>
      <c r="L350" s="154">
        <f t="shared" si="68"/>
        <v>0</v>
      </c>
    </row>
    <row r="351" spans="1:12" ht="6.75" customHeight="1">
      <c r="A351" s="14"/>
      <c r="B351" s="54"/>
      <c r="C351" s="40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1:12" ht="12.75">
      <c r="A352" s="14"/>
      <c r="B352" s="63">
        <v>1.8</v>
      </c>
      <c r="C352" s="40" t="s">
        <v>49</v>
      </c>
      <c r="D352" s="88"/>
      <c r="E352" s="88"/>
      <c r="F352" s="88"/>
      <c r="G352" s="88"/>
      <c r="H352" s="88"/>
      <c r="I352" s="88"/>
      <c r="J352" s="88"/>
      <c r="K352" s="88"/>
      <c r="L352" s="88"/>
    </row>
    <row r="353" spans="2:12" ht="12.75">
      <c r="B353" s="46">
        <v>44</v>
      </c>
      <c r="C353" s="10" t="s">
        <v>17</v>
      </c>
      <c r="D353" s="88"/>
      <c r="E353" s="88"/>
      <c r="F353" s="88"/>
      <c r="G353" s="88"/>
      <c r="H353" s="88"/>
      <c r="I353" s="88"/>
      <c r="J353" s="88"/>
      <c r="K353" s="88"/>
      <c r="L353" s="88"/>
    </row>
    <row r="354" spans="2:12" ht="25.5">
      <c r="B354" s="11" t="s">
        <v>166</v>
      </c>
      <c r="C354" s="10" t="s">
        <v>63</v>
      </c>
      <c r="D354" s="123">
        <v>2984</v>
      </c>
      <c r="E354" s="152">
        <v>0</v>
      </c>
      <c r="F354" s="159">
        <v>5540</v>
      </c>
      <c r="G354" s="123" t="s">
        <v>64</v>
      </c>
      <c r="H354" s="123">
        <v>10298</v>
      </c>
      <c r="I354" s="151">
        <v>0</v>
      </c>
      <c r="J354" s="123">
        <v>3276</v>
      </c>
      <c r="K354" s="184">
        <v>0</v>
      </c>
      <c r="L354" s="123">
        <f>SUM(J354:K354)</f>
        <v>3276</v>
      </c>
    </row>
    <row r="355" spans="1:12" ht="12.75">
      <c r="A355" s="14" t="s">
        <v>12</v>
      </c>
      <c r="B355" s="63">
        <v>1.8</v>
      </c>
      <c r="C355" s="40" t="s">
        <v>49</v>
      </c>
      <c r="D355" s="146">
        <f aca="true" t="shared" si="69" ref="D355:L355">SUM(D354,D353:D353)</f>
        <v>2984</v>
      </c>
      <c r="E355" s="154">
        <f t="shared" si="69"/>
        <v>0</v>
      </c>
      <c r="F355" s="146">
        <f t="shared" si="69"/>
        <v>5540</v>
      </c>
      <c r="G355" s="154">
        <f t="shared" si="69"/>
        <v>0</v>
      </c>
      <c r="H355" s="146">
        <f t="shared" si="69"/>
        <v>10298</v>
      </c>
      <c r="I355" s="154">
        <f t="shared" si="69"/>
        <v>0</v>
      </c>
      <c r="J355" s="146">
        <f t="shared" si="69"/>
        <v>3276</v>
      </c>
      <c r="K355" s="185">
        <f t="shared" si="69"/>
        <v>0</v>
      </c>
      <c r="L355" s="146">
        <f t="shared" si="69"/>
        <v>3276</v>
      </c>
    </row>
    <row r="356" spans="1:12" ht="12.75">
      <c r="A356" s="14" t="s">
        <v>12</v>
      </c>
      <c r="B356" s="64">
        <v>1</v>
      </c>
      <c r="C356" s="39" t="s">
        <v>321</v>
      </c>
      <c r="D356" s="146">
        <f aca="true" t="shared" si="70" ref="D356:I356">D355+D341+D331+D240+D205+D197+D181+D157+D163+D345+D350</f>
        <v>111016</v>
      </c>
      <c r="E356" s="146">
        <f t="shared" si="70"/>
        <v>214673</v>
      </c>
      <c r="F356" s="95">
        <f t="shared" si="70"/>
        <v>342895</v>
      </c>
      <c r="G356" s="95">
        <f t="shared" si="70"/>
        <v>183585</v>
      </c>
      <c r="H356" s="146">
        <f t="shared" si="70"/>
        <v>358949</v>
      </c>
      <c r="I356" s="146">
        <f t="shared" si="70"/>
        <v>192097</v>
      </c>
      <c r="J356" s="146">
        <f>J355+J341+J331+J240+J205+J197+J181+J157+J163+J345+J350</f>
        <v>625199</v>
      </c>
      <c r="K356" s="146">
        <f>K355+K341+K331+K240+K205+K197+K181+K157+K163+K345+K350</f>
        <v>195631</v>
      </c>
      <c r="L356" s="146">
        <f>L355+L341+L331+L240+L205+L197+L181+L157+L163+L345+L350</f>
        <v>820830</v>
      </c>
    </row>
    <row r="357" spans="1:12" ht="6.75" customHeight="1">
      <c r="A357" s="14"/>
      <c r="B357" s="64"/>
      <c r="C357" s="39"/>
      <c r="D357" s="110"/>
      <c r="E357" s="110"/>
      <c r="F357" s="19"/>
      <c r="G357" s="19"/>
      <c r="H357" s="19"/>
      <c r="I357" s="19"/>
      <c r="J357" s="19"/>
      <c r="K357" s="19"/>
      <c r="L357" s="19"/>
    </row>
    <row r="358" spans="1:12" ht="25.5">
      <c r="A358" s="14"/>
      <c r="B358" s="64">
        <v>2</v>
      </c>
      <c r="C358" s="39" t="s">
        <v>343</v>
      </c>
      <c r="D358" s="88"/>
      <c r="E358" s="88"/>
      <c r="F358" s="88"/>
      <c r="G358" s="88"/>
      <c r="H358" s="88"/>
      <c r="I358" s="88"/>
      <c r="J358" s="88"/>
      <c r="K358" s="88"/>
      <c r="L358" s="88"/>
    </row>
    <row r="359" spans="1:12" ht="12.75">
      <c r="A359" s="14"/>
      <c r="B359" s="63">
        <v>2.11</v>
      </c>
      <c r="C359" s="40" t="s">
        <v>167</v>
      </c>
      <c r="D359" s="90"/>
      <c r="E359" s="90"/>
      <c r="F359" s="90"/>
      <c r="G359" s="90"/>
      <c r="H359" s="90"/>
      <c r="I359" s="90"/>
      <c r="J359" s="90"/>
      <c r="K359" s="90"/>
      <c r="L359" s="90"/>
    </row>
    <row r="360" spans="1:12" ht="25.5">
      <c r="A360" s="14"/>
      <c r="B360" s="62">
        <v>0.38</v>
      </c>
      <c r="C360" s="39" t="s">
        <v>168</v>
      </c>
      <c r="D360" s="90"/>
      <c r="E360" s="90"/>
      <c r="F360" s="90"/>
      <c r="G360" s="90"/>
      <c r="H360" s="90"/>
      <c r="I360" s="90"/>
      <c r="J360" s="90"/>
      <c r="K360" s="90"/>
      <c r="L360" s="90"/>
    </row>
    <row r="361" spans="1:12" ht="25.5">
      <c r="A361" s="44"/>
      <c r="B361" s="79" t="s">
        <v>169</v>
      </c>
      <c r="C361" s="78" t="s">
        <v>19</v>
      </c>
      <c r="D361" s="153">
        <v>0</v>
      </c>
      <c r="E361" s="121">
        <v>6581</v>
      </c>
      <c r="F361" s="125" t="s">
        <v>64</v>
      </c>
      <c r="G361" s="157">
        <v>5307</v>
      </c>
      <c r="H361" s="153">
        <v>0</v>
      </c>
      <c r="I361" s="121">
        <v>5307</v>
      </c>
      <c r="J361" s="153">
        <v>0</v>
      </c>
      <c r="K361" s="121">
        <v>3907</v>
      </c>
      <c r="L361" s="121">
        <f>SUM(J361:K361)</f>
        <v>3907</v>
      </c>
    </row>
    <row r="362" spans="1:12" ht="13.5" customHeight="1">
      <c r="A362" s="171"/>
      <c r="B362" s="172" t="s">
        <v>170</v>
      </c>
      <c r="C362" s="173" t="s">
        <v>21</v>
      </c>
      <c r="D362" s="178">
        <v>0</v>
      </c>
      <c r="E362" s="174">
        <v>18</v>
      </c>
      <c r="F362" s="179" t="s">
        <v>64</v>
      </c>
      <c r="G362" s="175">
        <v>16</v>
      </c>
      <c r="H362" s="178">
        <v>0</v>
      </c>
      <c r="I362" s="174">
        <v>16</v>
      </c>
      <c r="J362" s="188" t="s">
        <v>22</v>
      </c>
      <c r="K362" s="174">
        <v>16</v>
      </c>
      <c r="L362" s="174">
        <f>SUM(J362:K362)</f>
        <v>16</v>
      </c>
    </row>
    <row r="363" spans="1:12" ht="13.5" customHeight="1">
      <c r="A363" s="14"/>
      <c r="B363" s="45" t="s">
        <v>171</v>
      </c>
      <c r="C363" s="39" t="s">
        <v>24</v>
      </c>
      <c r="D363" s="124">
        <v>112</v>
      </c>
      <c r="E363" s="122">
        <v>110</v>
      </c>
      <c r="F363" s="160">
        <v>48</v>
      </c>
      <c r="G363" s="158">
        <v>102</v>
      </c>
      <c r="H363" s="124">
        <v>57</v>
      </c>
      <c r="I363" s="122">
        <v>102</v>
      </c>
      <c r="J363" s="186">
        <v>30</v>
      </c>
      <c r="K363" s="182">
        <v>120</v>
      </c>
      <c r="L363" s="182">
        <f>SUM(J363:K363)</f>
        <v>150</v>
      </c>
    </row>
    <row r="364" spans="1:12" ht="13.5" customHeight="1">
      <c r="A364" s="14"/>
      <c r="B364" s="45" t="s">
        <v>373</v>
      </c>
      <c r="C364" s="39" t="s">
        <v>388</v>
      </c>
      <c r="D364" s="124">
        <v>5000</v>
      </c>
      <c r="E364" s="144">
        <v>0</v>
      </c>
      <c r="F364" s="124">
        <v>1</v>
      </c>
      <c r="G364" s="122" t="s">
        <v>64</v>
      </c>
      <c r="H364" s="124">
        <v>1</v>
      </c>
      <c r="I364" s="144">
        <v>0</v>
      </c>
      <c r="J364" s="195"/>
      <c r="K364" s="182">
        <v>0</v>
      </c>
      <c r="L364" s="144">
        <f>SUM(J364:K364)</f>
        <v>0</v>
      </c>
    </row>
    <row r="365" spans="1:12" ht="13.5" customHeight="1">
      <c r="A365" s="14" t="s">
        <v>12</v>
      </c>
      <c r="B365" s="62">
        <v>0.38</v>
      </c>
      <c r="C365" s="39" t="s">
        <v>168</v>
      </c>
      <c r="D365" s="146">
        <f aca="true" t="shared" si="71" ref="D365:L365">SUM(D360:D364)</f>
        <v>5112</v>
      </c>
      <c r="E365" s="146">
        <f t="shared" si="71"/>
        <v>6709</v>
      </c>
      <c r="F365" s="146">
        <f t="shared" si="71"/>
        <v>49</v>
      </c>
      <c r="G365" s="146">
        <f t="shared" si="71"/>
        <v>5425</v>
      </c>
      <c r="H365" s="146">
        <f t="shared" si="71"/>
        <v>58</v>
      </c>
      <c r="I365" s="146">
        <f t="shared" si="71"/>
        <v>5425</v>
      </c>
      <c r="J365" s="146">
        <f t="shared" si="71"/>
        <v>30</v>
      </c>
      <c r="K365" s="146">
        <f t="shared" si="71"/>
        <v>4043</v>
      </c>
      <c r="L365" s="146">
        <f t="shared" si="71"/>
        <v>4073</v>
      </c>
    </row>
    <row r="366" spans="1:12" ht="13.5" customHeight="1">
      <c r="A366" s="14"/>
      <c r="B366" s="62"/>
      <c r="C366" s="3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1:12" ht="13.5" customHeight="1">
      <c r="A367" s="14"/>
      <c r="B367" s="61">
        <v>0.45</v>
      </c>
      <c r="C367" s="39" t="s">
        <v>25</v>
      </c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1:12" ht="13.5" customHeight="1">
      <c r="A368" s="14"/>
      <c r="B368" s="11" t="s">
        <v>65</v>
      </c>
      <c r="C368" s="10" t="s">
        <v>19</v>
      </c>
      <c r="D368" s="122">
        <v>4400</v>
      </c>
      <c r="E368" s="122">
        <v>3571</v>
      </c>
      <c r="F368" s="158">
        <v>7180</v>
      </c>
      <c r="G368" s="158">
        <v>4821</v>
      </c>
      <c r="H368" s="122">
        <v>7180</v>
      </c>
      <c r="I368" s="122">
        <v>5483</v>
      </c>
      <c r="J368" s="122">
        <v>3418</v>
      </c>
      <c r="K368" s="122">
        <v>6030</v>
      </c>
      <c r="L368" s="122">
        <f aca="true" t="shared" si="72" ref="L368:L374">SUM(J368:K368)</f>
        <v>9448</v>
      </c>
    </row>
    <row r="369" spans="1:12" ht="13.5" customHeight="1">
      <c r="A369" s="14"/>
      <c r="B369" s="45" t="s">
        <v>66</v>
      </c>
      <c r="C369" s="39" t="s">
        <v>21</v>
      </c>
      <c r="D369" s="122">
        <v>75</v>
      </c>
      <c r="E369" s="151">
        <v>0</v>
      </c>
      <c r="F369" s="158">
        <v>15</v>
      </c>
      <c r="G369" s="122" t="s">
        <v>64</v>
      </c>
      <c r="H369" s="122">
        <v>15</v>
      </c>
      <c r="I369" s="144">
        <v>0</v>
      </c>
      <c r="J369" s="144">
        <v>0</v>
      </c>
      <c r="K369" s="144">
        <v>0</v>
      </c>
      <c r="L369" s="144">
        <f t="shared" si="72"/>
        <v>0</v>
      </c>
    </row>
    <row r="370" spans="1:12" ht="13.5" customHeight="1">
      <c r="A370" s="14"/>
      <c r="B370" s="45" t="s">
        <v>67</v>
      </c>
      <c r="C370" s="39" t="s">
        <v>24</v>
      </c>
      <c r="D370" s="122">
        <v>155</v>
      </c>
      <c r="E370" s="151">
        <v>0</v>
      </c>
      <c r="F370" s="158">
        <v>50</v>
      </c>
      <c r="G370" s="122" t="s">
        <v>64</v>
      </c>
      <c r="H370" s="122">
        <v>50</v>
      </c>
      <c r="I370" s="144">
        <v>0</v>
      </c>
      <c r="J370" s="144">
        <v>0</v>
      </c>
      <c r="K370" s="144">
        <v>0</v>
      </c>
      <c r="L370" s="144">
        <f t="shared" si="72"/>
        <v>0</v>
      </c>
    </row>
    <row r="371" spans="1:12" ht="25.5">
      <c r="A371" s="14"/>
      <c r="B371" s="45" t="s">
        <v>172</v>
      </c>
      <c r="C371" s="39" t="s">
        <v>173</v>
      </c>
      <c r="D371" s="124">
        <v>946</v>
      </c>
      <c r="E371" s="151">
        <v>0</v>
      </c>
      <c r="F371" s="160">
        <v>952</v>
      </c>
      <c r="G371" s="122" t="s">
        <v>64</v>
      </c>
      <c r="H371" s="124">
        <v>1015</v>
      </c>
      <c r="I371" s="144">
        <v>0</v>
      </c>
      <c r="J371" s="186">
        <v>560</v>
      </c>
      <c r="K371" s="182">
        <v>0</v>
      </c>
      <c r="L371" s="182">
        <f t="shared" si="72"/>
        <v>560</v>
      </c>
    </row>
    <row r="372" spans="1:12" ht="38.25">
      <c r="A372" s="14"/>
      <c r="B372" s="45" t="s">
        <v>174</v>
      </c>
      <c r="C372" s="39" t="s">
        <v>315</v>
      </c>
      <c r="D372" s="124">
        <v>3314</v>
      </c>
      <c r="E372" s="151">
        <v>0</v>
      </c>
      <c r="F372" s="160">
        <v>3000</v>
      </c>
      <c r="G372" s="122" t="s">
        <v>64</v>
      </c>
      <c r="H372" s="124">
        <v>3000</v>
      </c>
      <c r="I372" s="144">
        <v>0</v>
      </c>
      <c r="J372" s="124">
        <v>3000</v>
      </c>
      <c r="K372" s="144">
        <v>0</v>
      </c>
      <c r="L372" s="122">
        <f t="shared" si="72"/>
        <v>3000</v>
      </c>
    </row>
    <row r="373" spans="1:12" ht="38.25">
      <c r="A373" s="14"/>
      <c r="B373" s="45" t="s">
        <v>247</v>
      </c>
      <c r="C373" s="39" t="s">
        <v>314</v>
      </c>
      <c r="D373" s="120">
        <v>3845</v>
      </c>
      <c r="E373" s="151">
        <v>0</v>
      </c>
      <c r="F373" s="156">
        <v>3000</v>
      </c>
      <c r="G373" s="123" t="s">
        <v>64</v>
      </c>
      <c r="H373" s="120">
        <v>3000</v>
      </c>
      <c r="I373" s="151">
        <v>0</v>
      </c>
      <c r="J373" s="120">
        <v>3000</v>
      </c>
      <c r="K373" s="151">
        <v>0</v>
      </c>
      <c r="L373" s="123">
        <f t="shared" si="72"/>
        <v>3000</v>
      </c>
    </row>
    <row r="374" spans="1:12" ht="25.5">
      <c r="A374" s="14"/>
      <c r="B374" s="11" t="s">
        <v>175</v>
      </c>
      <c r="C374" s="10" t="s">
        <v>284</v>
      </c>
      <c r="D374" s="120">
        <v>2683</v>
      </c>
      <c r="E374" s="151">
        <v>0</v>
      </c>
      <c r="F374" s="156">
        <v>3000</v>
      </c>
      <c r="G374" s="123" t="s">
        <v>64</v>
      </c>
      <c r="H374" s="120">
        <v>3000</v>
      </c>
      <c r="I374" s="151">
        <v>0</v>
      </c>
      <c r="J374" s="120">
        <v>3000</v>
      </c>
      <c r="K374" s="151">
        <v>0</v>
      </c>
      <c r="L374" s="123">
        <f t="shared" si="72"/>
        <v>3000</v>
      </c>
    </row>
    <row r="375" spans="1:12" ht="13.5" customHeight="1">
      <c r="A375" s="14" t="s">
        <v>12</v>
      </c>
      <c r="B375" s="62">
        <v>0.45</v>
      </c>
      <c r="C375" s="39" t="s">
        <v>25</v>
      </c>
      <c r="D375" s="145">
        <f aca="true" t="shared" si="73" ref="D375:L375">SUM(D368:D374)</f>
        <v>15418</v>
      </c>
      <c r="E375" s="145">
        <f t="shared" si="73"/>
        <v>3571</v>
      </c>
      <c r="F375" s="89">
        <f t="shared" si="73"/>
        <v>17197</v>
      </c>
      <c r="G375" s="89">
        <f t="shared" si="73"/>
        <v>4821</v>
      </c>
      <c r="H375" s="145">
        <f t="shared" si="73"/>
        <v>17260</v>
      </c>
      <c r="I375" s="145">
        <f t="shared" si="73"/>
        <v>5483</v>
      </c>
      <c r="J375" s="145">
        <f t="shared" si="73"/>
        <v>12978</v>
      </c>
      <c r="K375" s="145">
        <f t="shared" si="73"/>
        <v>6030</v>
      </c>
      <c r="L375" s="145">
        <f t="shared" si="73"/>
        <v>19008</v>
      </c>
    </row>
    <row r="376" spans="1:12" ht="13.5" customHeight="1">
      <c r="A376" s="14"/>
      <c r="B376" s="11"/>
      <c r="C376" s="10"/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1:12" ht="13.5" customHeight="1">
      <c r="A377" s="14"/>
      <c r="B377" s="61">
        <v>0.46</v>
      </c>
      <c r="C377" s="39" t="s">
        <v>29</v>
      </c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1:12" ht="13.5" customHeight="1">
      <c r="A378" s="14"/>
      <c r="B378" s="11" t="s">
        <v>69</v>
      </c>
      <c r="C378" s="10" t="s">
        <v>19</v>
      </c>
      <c r="D378" s="122">
        <v>4010</v>
      </c>
      <c r="E378" s="144">
        <v>0</v>
      </c>
      <c r="F378" s="158">
        <v>4212</v>
      </c>
      <c r="G378" s="122" t="s">
        <v>64</v>
      </c>
      <c r="H378" s="122">
        <v>4212</v>
      </c>
      <c r="I378" s="144">
        <v>0</v>
      </c>
      <c r="J378" s="122">
        <v>3200</v>
      </c>
      <c r="K378" s="144">
        <v>0</v>
      </c>
      <c r="L378" s="122">
        <f aca="true" t="shared" si="74" ref="L378:L384">SUM(J378:K378)</f>
        <v>3200</v>
      </c>
    </row>
    <row r="379" spans="1:12" ht="13.5" customHeight="1">
      <c r="A379" s="14"/>
      <c r="B379" s="11" t="s">
        <v>70</v>
      </c>
      <c r="C379" s="10" t="s">
        <v>21</v>
      </c>
      <c r="D379" s="122">
        <v>75</v>
      </c>
      <c r="E379" s="144">
        <v>0</v>
      </c>
      <c r="F379" s="158">
        <v>15</v>
      </c>
      <c r="G379" s="122" t="s">
        <v>64</v>
      </c>
      <c r="H379" s="122">
        <v>15</v>
      </c>
      <c r="I379" s="144">
        <v>0</v>
      </c>
      <c r="J379" s="144">
        <v>0</v>
      </c>
      <c r="K379" s="144">
        <v>0</v>
      </c>
      <c r="L379" s="144">
        <f t="shared" si="74"/>
        <v>0</v>
      </c>
    </row>
    <row r="380" spans="1:12" ht="13.5" customHeight="1">
      <c r="A380" s="14"/>
      <c r="B380" s="45" t="s">
        <v>71</v>
      </c>
      <c r="C380" s="39" t="s">
        <v>24</v>
      </c>
      <c r="D380" s="122">
        <v>150</v>
      </c>
      <c r="E380" s="144">
        <v>0</v>
      </c>
      <c r="F380" s="158">
        <v>50</v>
      </c>
      <c r="G380" s="122" t="s">
        <v>64</v>
      </c>
      <c r="H380" s="122">
        <v>50</v>
      </c>
      <c r="I380" s="144">
        <v>0</v>
      </c>
      <c r="J380" s="144">
        <v>0</v>
      </c>
      <c r="K380" s="144">
        <v>0</v>
      </c>
      <c r="L380" s="144">
        <f t="shared" si="74"/>
        <v>0</v>
      </c>
    </row>
    <row r="381" spans="1:12" ht="25.5">
      <c r="A381" s="14"/>
      <c r="B381" s="45" t="s">
        <v>176</v>
      </c>
      <c r="C381" s="39" t="s">
        <v>173</v>
      </c>
      <c r="D381" s="122">
        <v>320</v>
      </c>
      <c r="E381" s="144">
        <v>0</v>
      </c>
      <c r="F381" s="158">
        <v>321</v>
      </c>
      <c r="G381" s="122" t="s">
        <v>64</v>
      </c>
      <c r="H381" s="122">
        <v>417</v>
      </c>
      <c r="I381" s="144">
        <v>0</v>
      </c>
      <c r="J381" s="182">
        <v>208</v>
      </c>
      <c r="K381" s="182">
        <v>0</v>
      </c>
      <c r="L381" s="182">
        <f t="shared" si="74"/>
        <v>208</v>
      </c>
    </row>
    <row r="382" spans="1:12" ht="25.5">
      <c r="A382" s="14"/>
      <c r="B382" s="45" t="s">
        <v>178</v>
      </c>
      <c r="C382" s="39" t="s">
        <v>313</v>
      </c>
      <c r="D382" s="124">
        <v>2513</v>
      </c>
      <c r="E382" s="144">
        <v>0</v>
      </c>
      <c r="F382" s="160">
        <v>3000</v>
      </c>
      <c r="G382" s="122" t="s">
        <v>64</v>
      </c>
      <c r="H382" s="124">
        <v>3000</v>
      </c>
      <c r="I382" s="144">
        <v>0</v>
      </c>
      <c r="J382" s="152">
        <v>0</v>
      </c>
      <c r="K382" s="144">
        <v>0</v>
      </c>
      <c r="L382" s="144">
        <f t="shared" si="74"/>
        <v>0</v>
      </c>
    </row>
    <row r="383" spans="1:12" ht="25.5">
      <c r="A383" s="14"/>
      <c r="B383" s="11" t="s">
        <v>278</v>
      </c>
      <c r="C383" s="10" t="s">
        <v>285</v>
      </c>
      <c r="D383" s="120">
        <v>1981</v>
      </c>
      <c r="E383" s="151">
        <v>0</v>
      </c>
      <c r="F383" s="160" t="s">
        <v>64</v>
      </c>
      <c r="G383" s="123" t="s">
        <v>64</v>
      </c>
      <c r="H383" s="149">
        <v>0</v>
      </c>
      <c r="I383" s="151">
        <v>0</v>
      </c>
      <c r="J383" s="124">
        <v>3000</v>
      </c>
      <c r="K383" s="151">
        <v>0</v>
      </c>
      <c r="L383" s="124">
        <f t="shared" si="74"/>
        <v>3000</v>
      </c>
    </row>
    <row r="384" spans="1:12" ht="38.25">
      <c r="A384" s="14"/>
      <c r="B384" s="45" t="s">
        <v>376</v>
      </c>
      <c r="C384" s="39" t="s">
        <v>377</v>
      </c>
      <c r="D384" s="152">
        <v>0</v>
      </c>
      <c r="E384" s="144">
        <v>0</v>
      </c>
      <c r="F384" s="124">
        <v>13475</v>
      </c>
      <c r="G384" s="122" t="s">
        <v>64</v>
      </c>
      <c r="H384" s="124">
        <v>13475</v>
      </c>
      <c r="I384" s="144">
        <v>0</v>
      </c>
      <c r="J384" s="124">
        <v>14525</v>
      </c>
      <c r="K384" s="144">
        <v>0</v>
      </c>
      <c r="L384" s="122">
        <f t="shared" si="74"/>
        <v>14525</v>
      </c>
    </row>
    <row r="385" spans="1:12" ht="13.5" customHeight="1">
      <c r="A385" s="44" t="s">
        <v>12</v>
      </c>
      <c r="B385" s="165">
        <v>0.46</v>
      </c>
      <c r="C385" s="78" t="s">
        <v>29</v>
      </c>
      <c r="D385" s="145">
        <f aca="true" t="shared" si="75" ref="D385:I385">SUM(D378:D384)</f>
        <v>9049</v>
      </c>
      <c r="E385" s="155">
        <f t="shared" si="75"/>
        <v>0</v>
      </c>
      <c r="F385" s="145">
        <f t="shared" si="75"/>
        <v>21073</v>
      </c>
      <c r="G385" s="155">
        <f t="shared" si="75"/>
        <v>0</v>
      </c>
      <c r="H385" s="145">
        <f t="shared" si="75"/>
        <v>21169</v>
      </c>
      <c r="I385" s="155">
        <f t="shared" si="75"/>
        <v>0</v>
      </c>
      <c r="J385" s="145">
        <f>SUM(J378:J384)</f>
        <v>20933</v>
      </c>
      <c r="K385" s="155">
        <f>SUM(K378:K384)</f>
        <v>0</v>
      </c>
      <c r="L385" s="145">
        <f>SUM(L378:L384)</f>
        <v>20933</v>
      </c>
    </row>
    <row r="386" spans="1:12" ht="4.5" customHeight="1">
      <c r="A386" s="14"/>
      <c r="B386" s="61"/>
      <c r="C386" s="39"/>
      <c r="D386" s="90"/>
      <c r="E386" s="19"/>
      <c r="F386" s="90"/>
      <c r="G386" s="19"/>
      <c r="H386" s="90"/>
      <c r="I386" s="19"/>
      <c r="J386" s="90"/>
      <c r="K386" s="19"/>
      <c r="L386" s="19"/>
    </row>
    <row r="387" spans="1:12" ht="13.5" customHeight="1">
      <c r="A387" s="14"/>
      <c r="B387" s="62">
        <v>0.47</v>
      </c>
      <c r="C387" s="39" t="s">
        <v>33</v>
      </c>
      <c r="D387" s="90"/>
      <c r="E387" s="90"/>
      <c r="F387" s="90"/>
      <c r="G387" s="90"/>
      <c r="H387" s="90"/>
      <c r="I387" s="90"/>
      <c r="J387" s="90"/>
      <c r="K387" s="90"/>
      <c r="L387" s="90"/>
    </row>
    <row r="388" spans="1:12" ht="13.5" customHeight="1">
      <c r="A388" s="14"/>
      <c r="B388" s="45" t="s">
        <v>73</v>
      </c>
      <c r="C388" s="39" t="s">
        <v>19</v>
      </c>
      <c r="D388" s="124">
        <v>2071</v>
      </c>
      <c r="E388" s="144">
        <v>0</v>
      </c>
      <c r="F388" s="160">
        <v>2080</v>
      </c>
      <c r="G388" s="122" t="s">
        <v>64</v>
      </c>
      <c r="H388" s="124">
        <v>2080</v>
      </c>
      <c r="I388" s="144">
        <v>0</v>
      </c>
      <c r="J388" s="124">
        <v>2200</v>
      </c>
      <c r="K388" s="144">
        <v>0</v>
      </c>
      <c r="L388" s="122">
        <f>SUM(J388:K388)</f>
        <v>2200</v>
      </c>
    </row>
    <row r="389" spans="1:12" ht="13.5" customHeight="1">
      <c r="A389" s="14"/>
      <c r="B389" s="45" t="s">
        <v>74</v>
      </c>
      <c r="C389" s="39" t="s">
        <v>21</v>
      </c>
      <c r="D389" s="124">
        <v>38</v>
      </c>
      <c r="E389" s="144">
        <v>0</v>
      </c>
      <c r="F389" s="160">
        <v>12</v>
      </c>
      <c r="G389" s="122" t="s">
        <v>64</v>
      </c>
      <c r="H389" s="124">
        <v>12</v>
      </c>
      <c r="I389" s="144">
        <v>0</v>
      </c>
      <c r="J389" s="152">
        <v>0</v>
      </c>
      <c r="K389" s="144">
        <v>0</v>
      </c>
      <c r="L389" s="144">
        <f>SUM(J389:K389)</f>
        <v>0</v>
      </c>
    </row>
    <row r="390" spans="1:12" ht="13.5" customHeight="1">
      <c r="A390" s="14"/>
      <c r="B390" s="45" t="s">
        <v>75</v>
      </c>
      <c r="C390" s="39" t="s">
        <v>24</v>
      </c>
      <c r="D390" s="124">
        <v>99</v>
      </c>
      <c r="E390" s="144">
        <v>0</v>
      </c>
      <c r="F390" s="160">
        <v>20</v>
      </c>
      <c r="G390" s="122" t="s">
        <v>64</v>
      </c>
      <c r="H390" s="124">
        <v>20</v>
      </c>
      <c r="I390" s="144">
        <v>0</v>
      </c>
      <c r="J390" s="152">
        <v>0</v>
      </c>
      <c r="K390" s="144">
        <v>0</v>
      </c>
      <c r="L390" s="144">
        <f>SUM(J390:K390)</f>
        <v>0</v>
      </c>
    </row>
    <row r="391" spans="1:12" ht="25.5">
      <c r="A391" s="14"/>
      <c r="B391" s="45" t="s">
        <v>179</v>
      </c>
      <c r="C391" s="39" t="s">
        <v>173</v>
      </c>
      <c r="D391" s="124">
        <v>337</v>
      </c>
      <c r="E391" s="144">
        <v>0</v>
      </c>
      <c r="F391" s="160">
        <v>337</v>
      </c>
      <c r="G391" s="122" t="s">
        <v>64</v>
      </c>
      <c r="H391" s="124">
        <v>408</v>
      </c>
      <c r="I391" s="144">
        <v>0</v>
      </c>
      <c r="J391" s="186">
        <v>218</v>
      </c>
      <c r="K391" s="182">
        <v>0</v>
      </c>
      <c r="L391" s="182">
        <f>SUM(J391:K391)</f>
        <v>218</v>
      </c>
    </row>
    <row r="392" spans="1:12" ht="38.25">
      <c r="A392" s="14"/>
      <c r="B392" s="11" t="s">
        <v>180</v>
      </c>
      <c r="C392" s="10" t="s">
        <v>181</v>
      </c>
      <c r="D392" s="120">
        <v>3411</v>
      </c>
      <c r="E392" s="151">
        <v>0</v>
      </c>
      <c r="F392" s="156">
        <v>3000</v>
      </c>
      <c r="G392" s="123" t="s">
        <v>64</v>
      </c>
      <c r="H392" s="120">
        <v>3000</v>
      </c>
      <c r="I392" s="151">
        <v>0</v>
      </c>
      <c r="J392" s="120">
        <v>3000</v>
      </c>
      <c r="K392" s="151">
        <v>0</v>
      </c>
      <c r="L392" s="123">
        <f>SUM(J392:K392)</f>
        <v>3000</v>
      </c>
    </row>
    <row r="393" spans="1:12" ht="13.5" customHeight="1">
      <c r="A393" s="14" t="s">
        <v>12</v>
      </c>
      <c r="B393" s="62">
        <v>0.47</v>
      </c>
      <c r="C393" s="10" t="s">
        <v>33</v>
      </c>
      <c r="D393" s="146">
        <f aca="true" t="shared" si="76" ref="D393:L393">SUM(D388:D392)</f>
        <v>5956</v>
      </c>
      <c r="E393" s="154">
        <f t="shared" si="76"/>
        <v>0</v>
      </c>
      <c r="F393" s="146">
        <f t="shared" si="76"/>
        <v>5449</v>
      </c>
      <c r="G393" s="154">
        <f t="shared" si="76"/>
        <v>0</v>
      </c>
      <c r="H393" s="146">
        <f t="shared" si="76"/>
        <v>5520</v>
      </c>
      <c r="I393" s="154">
        <f t="shared" si="76"/>
        <v>0</v>
      </c>
      <c r="J393" s="146">
        <f t="shared" si="76"/>
        <v>5418</v>
      </c>
      <c r="K393" s="154">
        <f t="shared" si="76"/>
        <v>0</v>
      </c>
      <c r="L393" s="146">
        <f t="shared" si="76"/>
        <v>5418</v>
      </c>
    </row>
    <row r="394" spans="1:12" ht="13.5" customHeight="1">
      <c r="A394" s="14"/>
      <c r="B394" s="61"/>
      <c r="C394" s="39"/>
      <c r="D394" s="90"/>
      <c r="E394" s="19"/>
      <c r="F394" s="90"/>
      <c r="G394" s="19"/>
      <c r="H394" s="90"/>
      <c r="I394" s="19"/>
      <c r="J394" s="90"/>
      <c r="K394" s="19"/>
      <c r="L394" s="19"/>
    </row>
    <row r="395" spans="2:12" ht="13.5" customHeight="1">
      <c r="B395" s="62">
        <v>0.48</v>
      </c>
      <c r="C395" s="10" t="s">
        <v>39</v>
      </c>
      <c r="D395" s="88"/>
      <c r="E395" s="88"/>
      <c r="F395" s="88"/>
      <c r="G395" s="88"/>
      <c r="H395" s="88"/>
      <c r="I395" s="88"/>
      <c r="J395" s="88"/>
      <c r="K395" s="88"/>
      <c r="L395" s="88"/>
    </row>
    <row r="396" spans="2:12" ht="13.5" customHeight="1">
      <c r="B396" s="11" t="s">
        <v>77</v>
      </c>
      <c r="C396" s="10" t="s">
        <v>19</v>
      </c>
      <c r="D396" s="122">
        <v>4064</v>
      </c>
      <c r="E396" s="144">
        <v>0</v>
      </c>
      <c r="F396" s="160">
        <v>5327</v>
      </c>
      <c r="G396" s="122" t="s">
        <v>64</v>
      </c>
      <c r="H396" s="124">
        <v>5327</v>
      </c>
      <c r="I396" s="144">
        <v>0</v>
      </c>
      <c r="J396" s="124">
        <v>4500</v>
      </c>
      <c r="K396" s="144">
        <v>0</v>
      </c>
      <c r="L396" s="122">
        <f aca="true" t="shared" si="77" ref="L396:L401">SUM(J396:K396)</f>
        <v>4500</v>
      </c>
    </row>
    <row r="397" spans="1:12" ht="13.5" customHeight="1">
      <c r="A397" s="14"/>
      <c r="B397" s="45" t="s">
        <v>78</v>
      </c>
      <c r="C397" s="39" t="s">
        <v>21</v>
      </c>
      <c r="D397" s="122">
        <v>70</v>
      </c>
      <c r="E397" s="144">
        <v>0</v>
      </c>
      <c r="F397" s="160">
        <v>12</v>
      </c>
      <c r="G397" s="122" t="s">
        <v>64</v>
      </c>
      <c r="H397" s="124">
        <v>12</v>
      </c>
      <c r="I397" s="144">
        <v>0</v>
      </c>
      <c r="J397" s="152">
        <v>0</v>
      </c>
      <c r="K397" s="144">
        <v>0</v>
      </c>
      <c r="L397" s="144">
        <f t="shared" si="77"/>
        <v>0</v>
      </c>
    </row>
    <row r="398" spans="1:12" ht="13.5" customHeight="1">
      <c r="A398" s="14"/>
      <c r="B398" s="45" t="s">
        <v>79</v>
      </c>
      <c r="C398" s="39" t="s">
        <v>24</v>
      </c>
      <c r="D398" s="122">
        <v>116</v>
      </c>
      <c r="E398" s="144">
        <v>0</v>
      </c>
      <c r="F398" s="160">
        <v>20</v>
      </c>
      <c r="G398" s="122" t="s">
        <v>64</v>
      </c>
      <c r="H398" s="124">
        <v>20</v>
      </c>
      <c r="I398" s="144">
        <v>0</v>
      </c>
      <c r="J398" s="152">
        <v>0</v>
      </c>
      <c r="K398" s="144">
        <v>0</v>
      </c>
      <c r="L398" s="144">
        <f t="shared" si="77"/>
        <v>0</v>
      </c>
    </row>
    <row r="399" spans="1:12" ht="25.5">
      <c r="A399" s="14"/>
      <c r="B399" s="45" t="s">
        <v>184</v>
      </c>
      <c r="C399" s="39" t="s">
        <v>173</v>
      </c>
      <c r="D399" s="124">
        <v>241</v>
      </c>
      <c r="E399" s="144">
        <v>0</v>
      </c>
      <c r="F399" s="160">
        <v>241</v>
      </c>
      <c r="G399" s="122" t="s">
        <v>64</v>
      </c>
      <c r="H399" s="124">
        <v>313</v>
      </c>
      <c r="I399" s="144">
        <v>0</v>
      </c>
      <c r="J399" s="186">
        <v>155</v>
      </c>
      <c r="K399" s="182">
        <v>0</v>
      </c>
      <c r="L399" s="182">
        <f t="shared" si="77"/>
        <v>155</v>
      </c>
    </row>
    <row r="400" spans="1:12" ht="25.5">
      <c r="A400" s="14"/>
      <c r="B400" s="45" t="s">
        <v>185</v>
      </c>
      <c r="C400" s="39" t="s">
        <v>386</v>
      </c>
      <c r="D400" s="120">
        <v>2942</v>
      </c>
      <c r="E400" s="151">
        <v>0</v>
      </c>
      <c r="F400" s="156">
        <v>3000</v>
      </c>
      <c r="G400" s="123" t="s">
        <v>64</v>
      </c>
      <c r="H400" s="120">
        <v>3000</v>
      </c>
      <c r="I400" s="151">
        <v>0</v>
      </c>
      <c r="J400" s="120">
        <v>3000</v>
      </c>
      <c r="K400" s="151">
        <v>0</v>
      </c>
      <c r="L400" s="123">
        <f t="shared" si="77"/>
        <v>3000</v>
      </c>
    </row>
    <row r="401" spans="1:12" ht="25.5">
      <c r="A401" s="14"/>
      <c r="B401" s="45" t="s">
        <v>296</v>
      </c>
      <c r="C401" s="39" t="s">
        <v>316</v>
      </c>
      <c r="D401" s="120">
        <v>2253</v>
      </c>
      <c r="E401" s="151">
        <v>0</v>
      </c>
      <c r="F401" s="156">
        <v>3000</v>
      </c>
      <c r="G401" s="123" t="s">
        <v>64</v>
      </c>
      <c r="H401" s="120">
        <v>3000</v>
      </c>
      <c r="I401" s="151">
        <v>0</v>
      </c>
      <c r="J401" s="120">
        <v>3000</v>
      </c>
      <c r="K401" s="151">
        <v>0</v>
      </c>
      <c r="L401" s="123">
        <f t="shared" si="77"/>
        <v>3000</v>
      </c>
    </row>
    <row r="402" spans="1:12" ht="13.5" customHeight="1">
      <c r="A402" s="14" t="s">
        <v>12</v>
      </c>
      <c r="B402" s="62">
        <v>0.48</v>
      </c>
      <c r="C402" s="39" t="s">
        <v>39</v>
      </c>
      <c r="D402" s="146">
        <f aca="true" t="shared" si="78" ref="D402:L402">SUM(D396:D401)</f>
        <v>9686</v>
      </c>
      <c r="E402" s="154">
        <f t="shared" si="78"/>
        <v>0</v>
      </c>
      <c r="F402" s="146">
        <f t="shared" si="78"/>
        <v>11600</v>
      </c>
      <c r="G402" s="154">
        <f t="shared" si="78"/>
        <v>0</v>
      </c>
      <c r="H402" s="146">
        <f t="shared" si="78"/>
        <v>11672</v>
      </c>
      <c r="I402" s="154">
        <f t="shared" si="78"/>
        <v>0</v>
      </c>
      <c r="J402" s="146">
        <f t="shared" si="78"/>
        <v>10655</v>
      </c>
      <c r="K402" s="154">
        <f t="shared" si="78"/>
        <v>0</v>
      </c>
      <c r="L402" s="146">
        <f t="shared" si="78"/>
        <v>10655</v>
      </c>
    </row>
    <row r="403" spans="3:12" ht="13.5" customHeight="1">
      <c r="C403" s="10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2:12" ht="13.5" customHeight="1">
      <c r="B404" s="62">
        <v>0.66</v>
      </c>
      <c r="C404" s="10" t="s">
        <v>344</v>
      </c>
      <c r="D404" s="90"/>
      <c r="E404" s="90"/>
      <c r="F404" s="90"/>
      <c r="G404" s="90"/>
      <c r="H404" s="90"/>
      <c r="I404" s="90"/>
      <c r="J404" s="90"/>
      <c r="K404" s="90"/>
      <c r="L404" s="90"/>
    </row>
    <row r="405" spans="2:12" ht="13.5" customHeight="1">
      <c r="B405" s="11" t="s">
        <v>186</v>
      </c>
      <c r="C405" s="10" t="s">
        <v>19</v>
      </c>
      <c r="D405" s="152">
        <v>0</v>
      </c>
      <c r="E405" s="124">
        <v>10243</v>
      </c>
      <c r="F405" s="124" t="s">
        <v>64</v>
      </c>
      <c r="G405" s="159">
        <v>8793</v>
      </c>
      <c r="H405" s="152">
        <v>0</v>
      </c>
      <c r="I405" s="123">
        <v>10307</v>
      </c>
      <c r="J405" s="152">
        <v>0</v>
      </c>
      <c r="K405" s="123">
        <v>11015</v>
      </c>
      <c r="L405" s="124">
        <f aca="true" t="shared" si="79" ref="L405:L410">SUM(J405:K405)</f>
        <v>11015</v>
      </c>
    </row>
    <row r="406" spans="2:12" ht="13.5" customHeight="1">
      <c r="B406" s="11" t="s">
        <v>187</v>
      </c>
      <c r="C406" s="10" t="s">
        <v>21</v>
      </c>
      <c r="D406" s="124">
        <v>75</v>
      </c>
      <c r="E406" s="124">
        <v>41</v>
      </c>
      <c r="F406" s="160">
        <v>20</v>
      </c>
      <c r="G406" s="159">
        <v>37</v>
      </c>
      <c r="H406" s="124">
        <v>20</v>
      </c>
      <c r="I406" s="123">
        <v>37</v>
      </c>
      <c r="J406" s="152">
        <v>0</v>
      </c>
      <c r="K406" s="123">
        <v>37</v>
      </c>
      <c r="L406" s="124">
        <f t="shared" si="79"/>
        <v>37</v>
      </c>
    </row>
    <row r="407" spans="2:12" ht="13.5" customHeight="1">
      <c r="B407" s="11" t="s">
        <v>188</v>
      </c>
      <c r="C407" s="10" t="s">
        <v>24</v>
      </c>
      <c r="D407" s="124">
        <v>74</v>
      </c>
      <c r="E407" s="124">
        <v>44</v>
      </c>
      <c r="F407" s="160">
        <v>20</v>
      </c>
      <c r="G407" s="159">
        <v>41</v>
      </c>
      <c r="H407" s="124">
        <v>20</v>
      </c>
      <c r="I407" s="123">
        <v>41</v>
      </c>
      <c r="J407" s="152">
        <v>0</v>
      </c>
      <c r="K407" s="123">
        <v>50</v>
      </c>
      <c r="L407" s="124">
        <f t="shared" si="79"/>
        <v>50</v>
      </c>
    </row>
    <row r="408" spans="2:12" ht="13.5" customHeight="1">
      <c r="B408" s="11" t="s">
        <v>189</v>
      </c>
      <c r="C408" s="10" t="s">
        <v>63</v>
      </c>
      <c r="D408" s="152">
        <v>0</v>
      </c>
      <c r="E408" s="152">
        <v>0</v>
      </c>
      <c r="F408" s="124" t="s">
        <v>64</v>
      </c>
      <c r="G408" s="124" t="s">
        <v>64</v>
      </c>
      <c r="H408" s="152">
        <v>0</v>
      </c>
      <c r="I408" s="152">
        <v>0</v>
      </c>
      <c r="J408" s="152">
        <v>0</v>
      </c>
      <c r="K408" s="152">
        <v>0</v>
      </c>
      <c r="L408" s="152">
        <f t="shared" si="79"/>
        <v>0</v>
      </c>
    </row>
    <row r="409" spans="2:12" ht="25.5">
      <c r="B409" s="11" t="s">
        <v>190</v>
      </c>
      <c r="C409" s="10" t="s">
        <v>173</v>
      </c>
      <c r="D409" s="124">
        <v>965</v>
      </c>
      <c r="E409" s="152">
        <v>0</v>
      </c>
      <c r="F409" s="160">
        <v>924</v>
      </c>
      <c r="G409" s="124" t="s">
        <v>64</v>
      </c>
      <c r="H409" s="124">
        <v>1117</v>
      </c>
      <c r="I409" s="152">
        <v>0</v>
      </c>
      <c r="J409" s="186">
        <v>598</v>
      </c>
      <c r="K409" s="186">
        <v>0</v>
      </c>
      <c r="L409" s="186">
        <f t="shared" si="79"/>
        <v>598</v>
      </c>
    </row>
    <row r="410" spans="1:12" ht="25.5">
      <c r="A410" s="14"/>
      <c r="B410" s="45" t="s">
        <v>191</v>
      </c>
      <c r="C410" s="39" t="s">
        <v>283</v>
      </c>
      <c r="D410" s="123">
        <v>3682</v>
      </c>
      <c r="E410" s="152">
        <v>0</v>
      </c>
      <c r="F410" s="159">
        <v>3000</v>
      </c>
      <c r="G410" s="123" t="s">
        <v>64</v>
      </c>
      <c r="H410" s="123">
        <v>3000</v>
      </c>
      <c r="I410" s="151">
        <v>0</v>
      </c>
      <c r="J410" s="123">
        <v>3000</v>
      </c>
      <c r="K410" s="151">
        <v>0</v>
      </c>
      <c r="L410" s="124">
        <f t="shared" si="79"/>
        <v>3000</v>
      </c>
    </row>
    <row r="411" spans="1:12" ht="12.75">
      <c r="A411" s="14" t="s">
        <v>12</v>
      </c>
      <c r="B411" s="62">
        <v>0.66</v>
      </c>
      <c r="C411" s="39" t="s">
        <v>344</v>
      </c>
      <c r="D411" s="145">
        <f aca="true" t="shared" si="80" ref="D411:L411">SUM(D405:D410)</f>
        <v>4796</v>
      </c>
      <c r="E411" s="145">
        <f t="shared" si="80"/>
        <v>10328</v>
      </c>
      <c r="F411" s="89">
        <f t="shared" si="80"/>
        <v>3964</v>
      </c>
      <c r="G411" s="89">
        <f t="shared" si="80"/>
        <v>8871</v>
      </c>
      <c r="H411" s="145">
        <f t="shared" si="80"/>
        <v>4157</v>
      </c>
      <c r="I411" s="145">
        <f t="shared" si="80"/>
        <v>10385</v>
      </c>
      <c r="J411" s="145">
        <f t="shared" si="80"/>
        <v>3598</v>
      </c>
      <c r="K411" s="145">
        <f t="shared" si="80"/>
        <v>11102</v>
      </c>
      <c r="L411" s="145">
        <f t="shared" si="80"/>
        <v>14700</v>
      </c>
    </row>
    <row r="412" spans="1:12" ht="12.75">
      <c r="A412" s="44" t="s">
        <v>12</v>
      </c>
      <c r="B412" s="134">
        <v>2.11</v>
      </c>
      <c r="C412" s="130" t="s">
        <v>167</v>
      </c>
      <c r="D412" s="146">
        <f aca="true" t="shared" si="81" ref="D412:L412">D411+D393+D402+D385+D375+D365</f>
        <v>50017</v>
      </c>
      <c r="E412" s="146">
        <f t="shared" si="81"/>
        <v>20608</v>
      </c>
      <c r="F412" s="95">
        <f t="shared" si="81"/>
        <v>59332</v>
      </c>
      <c r="G412" s="95">
        <f t="shared" si="81"/>
        <v>19117</v>
      </c>
      <c r="H412" s="146">
        <f t="shared" si="81"/>
        <v>59836</v>
      </c>
      <c r="I412" s="146">
        <f t="shared" si="81"/>
        <v>21293</v>
      </c>
      <c r="J412" s="146">
        <f t="shared" si="81"/>
        <v>53612</v>
      </c>
      <c r="K412" s="146">
        <f t="shared" si="81"/>
        <v>21175</v>
      </c>
      <c r="L412" s="146">
        <f t="shared" si="81"/>
        <v>74787</v>
      </c>
    </row>
    <row r="413" spans="1:12" ht="2.25" customHeight="1">
      <c r="A413" s="14"/>
      <c r="B413" s="54"/>
      <c r="C413" s="40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1:12" ht="12.75">
      <c r="A414" s="14"/>
      <c r="B414" s="63">
        <v>2.111</v>
      </c>
      <c r="C414" s="40" t="s">
        <v>192</v>
      </c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1:12" ht="12.75" customHeight="1">
      <c r="A415" s="14"/>
      <c r="B415" s="46">
        <v>61</v>
      </c>
      <c r="C415" s="39" t="s">
        <v>193</v>
      </c>
      <c r="D415" s="90"/>
      <c r="E415" s="19"/>
      <c r="F415" s="19"/>
      <c r="G415" s="19"/>
      <c r="H415" s="19"/>
      <c r="I415" s="19"/>
      <c r="J415" s="19"/>
      <c r="K415" s="19"/>
      <c r="L415" s="19"/>
    </row>
    <row r="416" spans="1:12" ht="25.5">
      <c r="A416" s="14"/>
      <c r="B416" s="46" t="s">
        <v>194</v>
      </c>
      <c r="C416" s="39" t="s">
        <v>19</v>
      </c>
      <c r="D416" s="144">
        <v>0</v>
      </c>
      <c r="E416" s="122">
        <v>7822</v>
      </c>
      <c r="F416" s="122" t="s">
        <v>64</v>
      </c>
      <c r="G416" s="158">
        <v>6550</v>
      </c>
      <c r="H416" s="144">
        <v>0</v>
      </c>
      <c r="I416" s="122">
        <v>6750</v>
      </c>
      <c r="J416" s="144">
        <v>0</v>
      </c>
      <c r="K416" s="122">
        <v>6912</v>
      </c>
      <c r="L416" s="122">
        <f aca="true" t="shared" si="82" ref="L416:L423">SUM(J416:K416)</f>
        <v>6912</v>
      </c>
    </row>
    <row r="417" spans="1:12" ht="25.5">
      <c r="A417" s="14"/>
      <c r="B417" s="46" t="s">
        <v>195</v>
      </c>
      <c r="C417" s="39" t="s">
        <v>51</v>
      </c>
      <c r="D417" s="122">
        <v>1090</v>
      </c>
      <c r="E417" s="144">
        <v>0</v>
      </c>
      <c r="F417" s="158">
        <v>850</v>
      </c>
      <c r="G417" s="122" t="s">
        <v>64</v>
      </c>
      <c r="H417" s="122">
        <v>1243</v>
      </c>
      <c r="I417" s="144">
        <v>0</v>
      </c>
      <c r="J417" s="182">
        <v>664</v>
      </c>
      <c r="K417" s="182">
        <v>0</v>
      </c>
      <c r="L417" s="182">
        <f t="shared" si="82"/>
        <v>664</v>
      </c>
    </row>
    <row r="418" spans="1:12" ht="25.5">
      <c r="A418" s="14"/>
      <c r="B418" s="46" t="s">
        <v>196</v>
      </c>
      <c r="C418" s="39" t="s">
        <v>21</v>
      </c>
      <c r="D418" s="144">
        <v>0</v>
      </c>
      <c r="E418" s="122">
        <v>18</v>
      </c>
      <c r="F418" s="124" t="s">
        <v>64</v>
      </c>
      <c r="G418" s="158">
        <v>16</v>
      </c>
      <c r="H418" s="152">
        <v>0</v>
      </c>
      <c r="I418" s="122">
        <v>16</v>
      </c>
      <c r="J418" s="152">
        <v>0</v>
      </c>
      <c r="K418" s="122">
        <v>16</v>
      </c>
      <c r="L418" s="122">
        <f t="shared" si="82"/>
        <v>16</v>
      </c>
    </row>
    <row r="419" spans="2:12" ht="25.5">
      <c r="B419" s="12" t="s">
        <v>197</v>
      </c>
      <c r="C419" s="10" t="s">
        <v>24</v>
      </c>
      <c r="D419" s="123">
        <v>199</v>
      </c>
      <c r="E419" s="123">
        <v>139</v>
      </c>
      <c r="F419" s="158">
        <v>100</v>
      </c>
      <c r="G419" s="158">
        <v>126</v>
      </c>
      <c r="H419" s="122">
        <v>100</v>
      </c>
      <c r="I419" s="122">
        <v>126</v>
      </c>
      <c r="J419" s="144">
        <v>0</v>
      </c>
      <c r="K419" s="122">
        <v>145</v>
      </c>
      <c r="L419" s="123">
        <f t="shared" si="82"/>
        <v>145</v>
      </c>
    </row>
    <row r="420" spans="2:12" ht="25.5">
      <c r="B420" s="12" t="s">
        <v>198</v>
      </c>
      <c r="C420" s="10" t="s">
        <v>199</v>
      </c>
      <c r="D420" s="123">
        <v>2000</v>
      </c>
      <c r="E420" s="144">
        <v>0</v>
      </c>
      <c r="F420" s="158">
        <v>500</v>
      </c>
      <c r="G420" s="123" t="s">
        <v>64</v>
      </c>
      <c r="H420" s="122">
        <v>500</v>
      </c>
      <c r="I420" s="151">
        <v>0</v>
      </c>
      <c r="J420" s="144">
        <v>0</v>
      </c>
      <c r="K420" s="151">
        <v>0</v>
      </c>
      <c r="L420" s="151">
        <f t="shared" si="82"/>
        <v>0</v>
      </c>
    </row>
    <row r="421" spans="2:12" ht="25.5">
      <c r="B421" s="12" t="s">
        <v>200</v>
      </c>
      <c r="C421" s="10" t="s">
        <v>61</v>
      </c>
      <c r="D421" s="123">
        <v>200</v>
      </c>
      <c r="E421" s="151">
        <v>0</v>
      </c>
      <c r="F421" s="158" t="s">
        <v>64</v>
      </c>
      <c r="G421" s="123" t="s">
        <v>64</v>
      </c>
      <c r="H421" s="144">
        <v>0</v>
      </c>
      <c r="I421" s="151">
        <v>0</v>
      </c>
      <c r="J421" s="144">
        <v>0</v>
      </c>
      <c r="K421" s="151">
        <v>0</v>
      </c>
      <c r="L421" s="151">
        <f t="shared" si="82"/>
        <v>0</v>
      </c>
    </row>
    <row r="422" spans="1:12" ht="25.5">
      <c r="A422" s="14"/>
      <c r="B422" s="45" t="s">
        <v>91</v>
      </c>
      <c r="C422" s="39" t="s">
        <v>239</v>
      </c>
      <c r="D422" s="151">
        <v>0</v>
      </c>
      <c r="E422" s="151">
        <v>0</v>
      </c>
      <c r="F422" s="160">
        <v>500</v>
      </c>
      <c r="G422" s="122" t="s">
        <v>64</v>
      </c>
      <c r="H422" s="124">
        <v>500</v>
      </c>
      <c r="I422" s="149">
        <v>0</v>
      </c>
      <c r="J422" s="122">
        <v>1</v>
      </c>
      <c r="K422" s="144">
        <v>0</v>
      </c>
      <c r="L422" s="122">
        <f t="shared" si="82"/>
        <v>1</v>
      </c>
    </row>
    <row r="423" spans="1:12" ht="25.5">
      <c r="A423" s="14"/>
      <c r="B423" s="45" t="s">
        <v>268</v>
      </c>
      <c r="C423" s="39" t="s">
        <v>254</v>
      </c>
      <c r="D423" s="152">
        <v>0</v>
      </c>
      <c r="E423" s="151">
        <v>0</v>
      </c>
      <c r="F423" s="160" t="s">
        <v>64</v>
      </c>
      <c r="G423" s="122" t="s">
        <v>64</v>
      </c>
      <c r="H423" s="152">
        <v>0</v>
      </c>
      <c r="I423" s="144">
        <v>0</v>
      </c>
      <c r="J423" s="152">
        <v>0</v>
      </c>
      <c r="K423" s="144">
        <v>0</v>
      </c>
      <c r="L423" s="144">
        <f t="shared" si="82"/>
        <v>0</v>
      </c>
    </row>
    <row r="424" spans="1:12" ht="38.25">
      <c r="A424" s="23" t="s">
        <v>12</v>
      </c>
      <c r="B424" s="12">
        <v>61</v>
      </c>
      <c r="C424" s="10" t="s">
        <v>304</v>
      </c>
      <c r="D424" s="146">
        <f aca="true" t="shared" si="83" ref="D424:L424">SUM(D415:D423)</f>
        <v>3489</v>
      </c>
      <c r="E424" s="146">
        <f t="shared" si="83"/>
        <v>7979</v>
      </c>
      <c r="F424" s="95">
        <f t="shared" si="83"/>
        <v>1950</v>
      </c>
      <c r="G424" s="95">
        <f t="shared" si="83"/>
        <v>6692</v>
      </c>
      <c r="H424" s="146">
        <f t="shared" si="83"/>
        <v>2343</v>
      </c>
      <c r="I424" s="146">
        <f t="shared" si="83"/>
        <v>6892</v>
      </c>
      <c r="J424" s="146">
        <f t="shared" si="83"/>
        <v>665</v>
      </c>
      <c r="K424" s="146">
        <f t="shared" si="83"/>
        <v>7073</v>
      </c>
      <c r="L424" s="146">
        <f t="shared" si="83"/>
        <v>7738</v>
      </c>
    </row>
    <row r="425" spans="1:12" ht="12.75">
      <c r="A425" s="14" t="s">
        <v>12</v>
      </c>
      <c r="B425" s="63">
        <v>2.111</v>
      </c>
      <c r="C425" s="40" t="s">
        <v>192</v>
      </c>
      <c r="D425" s="146">
        <f aca="true" t="shared" si="84" ref="D425:L425">D424</f>
        <v>3489</v>
      </c>
      <c r="E425" s="146">
        <f t="shared" si="84"/>
        <v>7979</v>
      </c>
      <c r="F425" s="95">
        <f t="shared" si="84"/>
        <v>1950</v>
      </c>
      <c r="G425" s="95">
        <f t="shared" si="84"/>
        <v>6692</v>
      </c>
      <c r="H425" s="146">
        <f t="shared" si="84"/>
        <v>2343</v>
      </c>
      <c r="I425" s="146">
        <f t="shared" si="84"/>
        <v>6892</v>
      </c>
      <c r="J425" s="146">
        <f t="shared" si="84"/>
        <v>665</v>
      </c>
      <c r="K425" s="146">
        <f t="shared" si="84"/>
        <v>7073</v>
      </c>
      <c r="L425" s="146">
        <f t="shared" si="84"/>
        <v>7738</v>
      </c>
    </row>
    <row r="426" spans="1:12" ht="9.75" customHeight="1">
      <c r="A426" s="14"/>
      <c r="B426" s="46"/>
      <c r="C426" s="39"/>
      <c r="D426" s="19"/>
      <c r="E426" s="19"/>
      <c r="F426" s="19"/>
      <c r="G426" s="19"/>
      <c r="H426" s="19"/>
      <c r="I426" s="19"/>
      <c r="J426" s="19"/>
      <c r="K426" s="19"/>
      <c r="L426" s="19"/>
    </row>
    <row r="427" spans="2:12" ht="12.75">
      <c r="B427" s="55">
        <v>2.112</v>
      </c>
      <c r="C427" s="38" t="s">
        <v>202</v>
      </c>
      <c r="D427" s="19"/>
      <c r="E427" s="19"/>
      <c r="F427" s="19"/>
      <c r="G427" s="19"/>
      <c r="H427" s="19"/>
      <c r="I427" s="19"/>
      <c r="J427" s="19"/>
      <c r="K427" s="19"/>
      <c r="L427" s="19"/>
    </row>
    <row r="428" spans="2:12" ht="12.75">
      <c r="B428" s="12">
        <v>45</v>
      </c>
      <c r="C428" s="10" t="s">
        <v>25</v>
      </c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2:12" ht="25.5">
      <c r="B429" s="12" t="s">
        <v>65</v>
      </c>
      <c r="C429" s="10" t="s">
        <v>19</v>
      </c>
      <c r="D429" s="144">
        <v>0</v>
      </c>
      <c r="E429" s="122">
        <v>7568</v>
      </c>
      <c r="F429" s="122" t="s">
        <v>64</v>
      </c>
      <c r="G429" s="158">
        <v>6640</v>
      </c>
      <c r="H429" s="144">
        <v>0</v>
      </c>
      <c r="I429" s="122">
        <v>6800</v>
      </c>
      <c r="J429" s="144">
        <v>0</v>
      </c>
      <c r="K429" s="122">
        <v>6890</v>
      </c>
      <c r="L429" s="122">
        <f aca="true" t="shared" si="85" ref="L429:L434">SUM(J429:K429)</f>
        <v>6890</v>
      </c>
    </row>
    <row r="430" spans="2:12" ht="25.5">
      <c r="B430" s="11" t="s">
        <v>203</v>
      </c>
      <c r="C430" s="10" t="s">
        <v>51</v>
      </c>
      <c r="D430" s="123">
        <v>4082</v>
      </c>
      <c r="E430" s="144">
        <v>0</v>
      </c>
      <c r="F430" s="158">
        <v>2600</v>
      </c>
      <c r="G430" s="123" t="s">
        <v>64</v>
      </c>
      <c r="H430" s="122">
        <v>5002</v>
      </c>
      <c r="I430" s="151">
        <v>0</v>
      </c>
      <c r="J430" s="122">
        <v>2664</v>
      </c>
      <c r="K430" s="184">
        <v>0</v>
      </c>
      <c r="L430" s="122">
        <f t="shared" si="85"/>
        <v>2664</v>
      </c>
    </row>
    <row r="431" spans="2:12" ht="25.5">
      <c r="B431" s="11" t="s">
        <v>66</v>
      </c>
      <c r="C431" s="10" t="s">
        <v>21</v>
      </c>
      <c r="D431" s="144">
        <v>0</v>
      </c>
      <c r="E431" s="123">
        <v>27</v>
      </c>
      <c r="F431" s="122" t="s">
        <v>64</v>
      </c>
      <c r="G431" s="159">
        <v>24</v>
      </c>
      <c r="H431" s="144">
        <v>0</v>
      </c>
      <c r="I431" s="123">
        <v>24</v>
      </c>
      <c r="J431" s="144">
        <v>0</v>
      </c>
      <c r="K431" s="184">
        <v>24</v>
      </c>
      <c r="L431" s="122">
        <f t="shared" si="85"/>
        <v>24</v>
      </c>
    </row>
    <row r="432" spans="2:12" ht="25.5">
      <c r="B432" s="11" t="s">
        <v>67</v>
      </c>
      <c r="C432" s="10" t="s">
        <v>24</v>
      </c>
      <c r="D432" s="144">
        <v>0</v>
      </c>
      <c r="E432" s="123">
        <v>138</v>
      </c>
      <c r="F432" s="122" t="s">
        <v>64</v>
      </c>
      <c r="G432" s="159">
        <v>146</v>
      </c>
      <c r="H432" s="144">
        <v>0</v>
      </c>
      <c r="I432" s="123">
        <v>146</v>
      </c>
      <c r="J432" s="144">
        <v>0</v>
      </c>
      <c r="K432" s="184">
        <v>170</v>
      </c>
      <c r="L432" s="122">
        <f t="shared" si="85"/>
        <v>170</v>
      </c>
    </row>
    <row r="433" spans="2:12" ht="25.5">
      <c r="B433" s="11" t="s">
        <v>204</v>
      </c>
      <c r="C433" s="10" t="s">
        <v>201</v>
      </c>
      <c r="D433" s="123">
        <v>463</v>
      </c>
      <c r="E433" s="144">
        <v>0</v>
      </c>
      <c r="F433" s="158" t="s">
        <v>64</v>
      </c>
      <c r="G433" s="123" t="s">
        <v>64</v>
      </c>
      <c r="H433" s="144">
        <v>0</v>
      </c>
      <c r="I433" s="151">
        <v>0</v>
      </c>
      <c r="J433" s="144">
        <v>0</v>
      </c>
      <c r="K433" s="184">
        <v>0</v>
      </c>
      <c r="L433" s="144">
        <f t="shared" si="85"/>
        <v>0</v>
      </c>
    </row>
    <row r="434" spans="2:12" ht="25.5">
      <c r="B434" s="11" t="s">
        <v>172</v>
      </c>
      <c r="C434" s="10" t="s">
        <v>345</v>
      </c>
      <c r="D434" s="144">
        <v>0</v>
      </c>
      <c r="E434" s="123">
        <v>2871</v>
      </c>
      <c r="F434" s="123" t="s">
        <v>64</v>
      </c>
      <c r="G434" s="159">
        <v>2013</v>
      </c>
      <c r="H434" s="151">
        <v>0</v>
      </c>
      <c r="I434" s="123">
        <v>2013</v>
      </c>
      <c r="J434" s="151">
        <v>0</v>
      </c>
      <c r="K434" s="123">
        <v>2315</v>
      </c>
      <c r="L434" s="123">
        <f t="shared" si="85"/>
        <v>2315</v>
      </c>
    </row>
    <row r="435" spans="1:12" ht="12.75">
      <c r="A435" s="14" t="s">
        <v>12</v>
      </c>
      <c r="B435" s="46">
        <v>45</v>
      </c>
      <c r="C435" s="39" t="s">
        <v>25</v>
      </c>
      <c r="D435" s="146">
        <f aca="true" t="shared" si="86" ref="D435:L435">SUM(D429:D434)</f>
        <v>4545</v>
      </c>
      <c r="E435" s="146">
        <f t="shared" si="86"/>
        <v>10604</v>
      </c>
      <c r="F435" s="95">
        <f t="shared" si="86"/>
        <v>2600</v>
      </c>
      <c r="G435" s="95">
        <f t="shared" si="86"/>
        <v>8823</v>
      </c>
      <c r="H435" s="146">
        <f t="shared" si="86"/>
        <v>5002</v>
      </c>
      <c r="I435" s="146">
        <f t="shared" si="86"/>
        <v>8983</v>
      </c>
      <c r="J435" s="146">
        <f t="shared" si="86"/>
        <v>2664</v>
      </c>
      <c r="K435" s="146">
        <f t="shared" si="86"/>
        <v>9399</v>
      </c>
      <c r="L435" s="146">
        <f t="shared" si="86"/>
        <v>12063</v>
      </c>
    </row>
    <row r="436" spans="3:12" ht="9.75" customHeight="1">
      <c r="C436" s="10"/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2:12" ht="12.75">
      <c r="B437" s="41">
        <v>48</v>
      </c>
      <c r="C437" s="10" t="s">
        <v>39</v>
      </c>
      <c r="D437" s="93"/>
      <c r="E437" s="93"/>
      <c r="F437" s="19"/>
      <c r="G437" s="93"/>
      <c r="H437" s="19"/>
      <c r="I437" s="93"/>
      <c r="J437" s="19"/>
      <c r="K437" s="93"/>
      <c r="L437" s="19"/>
    </row>
    <row r="438" spans="2:12" ht="25.5">
      <c r="B438" s="41" t="s">
        <v>182</v>
      </c>
      <c r="C438" s="10" t="s">
        <v>51</v>
      </c>
      <c r="D438" s="123">
        <v>314</v>
      </c>
      <c r="E438" s="144">
        <v>0</v>
      </c>
      <c r="F438" s="158">
        <v>280</v>
      </c>
      <c r="G438" s="123" t="s">
        <v>64</v>
      </c>
      <c r="H438" s="122">
        <v>364</v>
      </c>
      <c r="I438" s="151">
        <v>0</v>
      </c>
      <c r="J438" s="182">
        <v>190</v>
      </c>
      <c r="K438" s="184">
        <v>0</v>
      </c>
      <c r="L438" s="182">
        <f>SUM(J438:K438)</f>
        <v>190</v>
      </c>
    </row>
    <row r="439" spans="2:12" ht="25.5">
      <c r="B439" s="11" t="s">
        <v>184</v>
      </c>
      <c r="C439" s="10" t="s">
        <v>345</v>
      </c>
      <c r="D439" s="144">
        <v>0</v>
      </c>
      <c r="E439" s="123">
        <v>81</v>
      </c>
      <c r="F439" s="123" t="s">
        <v>64</v>
      </c>
      <c r="G439" s="158">
        <v>57</v>
      </c>
      <c r="H439" s="151">
        <v>0</v>
      </c>
      <c r="I439" s="122">
        <v>57</v>
      </c>
      <c r="J439" s="184">
        <v>0</v>
      </c>
      <c r="K439" s="182">
        <v>90</v>
      </c>
      <c r="L439" s="182">
        <f>SUM(J439:K439)</f>
        <v>90</v>
      </c>
    </row>
    <row r="440" spans="1:12" ht="12.75">
      <c r="A440" s="14" t="s">
        <v>12</v>
      </c>
      <c r="B440" s="76">
        <v>48</v>
      </c>
      <c r="C440" s="39" t="s">
        <v>39</v>
      </c>
      <c r="D440" s="146">
        <f aca="true" t="shared" si="87" ref="D440:L440">SUM(D438:D439)</f>
        <v>314</v>
      </c>
      <c r="E440" s="146">
        <f t="shared" si="87"/>
        <v>81</v>
      </c>
      <c r="F440" s="95">
        <f t="shared" si="87"/>
        <v>280</v>
      </c>
      <c r="G440" s="95">
        <f t="shared" si="87"/>
        <v>57</v>
      </c>
      <c r="H440" s="146">
        <f t="shared" si="87"/>
        <v>364</v>
      </c>
      <c r="I440" s="146">
        <f t="shared" si="87"/>
        <v>57</v>
      </c>
      <c r="J440" s="185">
        <f t="shared" si="87"/>
        <v>190</v>
      </c>
      <c r="K440" s="185">
        <f t="shared" si="87"/>
        <v>90</v>
      </c>
      <c r="L440" s="185">
        <f t="shared" si="87"/>
        <v>280</v>
      </c>
    </row>
    <row r="441" spans="1:12" ht="12.75">
      <c r="A441" s="14" t="s">
        <v>12</v>
      </c>
      <c r="B441" s="63">
        <v>2.112</v>
      </c>
      <c r="C441" s="40" t="s">
        <v>202</v>
      </c>
      <c r="D441" s="146">
        <f aca="true" t="shared" si="88" ref="D441:L441">SUM(D440,D435)</f>
        <v>4859</v>
      </c>
      <c r="E441" s="146">
        <f t="shared" si="88"/>
        <v>10685</v>
      </c>
      <c r="F441" s="95">
        <f t="shared" si="88"/>
        <v>2880</v>
      </c>
      <c r="G441" s="95">
        <f t="shared" si="88"/>
        <v>8880</v>
      </c>
      <c r="H441" s="146">
        <f t="shared" si="88"/>
        <v>5366</v>
      </c>
      <c r="I441" s="146">
        <f t="shared" si="88"/>
        <v>9040</v>
      </c>
      <c r="J441" s="146">
        <f t="shared" si="88"/>
        <v>2854</v>
      </c>
      <c r="K441" s="146">
        <f t="shared" si="88"/>
        <v>9489</v>
      </c>
      <c r="L441" s="146">
        <f t="shared" si="88"/>
        <v>12343</v>
      </c>
    </row>
    <row r="442" spans="1:12" ht="9.75" customHeight="1">
      <c r="A442" s="14"/>
      <c r="B442" s="63"/>
      <c r="C442" s="40"/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1:12" ht="12.75">
      <c r="A443" s="14"/>
      <c r="B443" s="63">
        <v>2.8</v>
      </c>
      <c r="C443" s="85" t="s">
        <v>49</v>
      </c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1:12" ht="12.75">
      <c r="A444" s="14"/>
      <c r="B444" s="68">
        <v>62</v>
      </c>
      <c r="C444" s="69" t="s">
        <v>248</v>
      </c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1:12" ht="25.5">
      <c r="A445" s="44"/>
      <c r="B445" s="131" t="s">
        <v>249</v>
      </c>
      <c r="C445" s="166" t="s">
        <v>63</v>
      </c>
      <c r="D445" s="150">
        <v>0</v>
      </c>
      <c r="E445" s="150">
        <v>0</v>
      </c>
      <c r="F445" s="121" t="s">
        <v>64</v>
      </c>
      <c r="G445" s="121" t="s">
        <v>64</v>
      </c>
      <c r="H445" s="150">
        <v>0</v>
      </c>
      <c r="I445" s="150">
        <v>0</v>
      </c>
      <c r="J445" s="150">
        <v>0</v>
      </c>
      <c r="K445" s="150">
        <v>0</v>
      </c>
      <c r="L445" s="150">
        <f>SUM(J445:K445)</f>
        <v>0</v>
      </c>
    </row>
    <row r="446" spans="1:12" ht="1.5" customHeight="1">
      <c r="A446" s="14"/>
      <c r="B446" s="84"/>
      <c r="C446" s="69"/>
      <c r="D446" s="122"/>
      <c r="E446" s="122"/>
      <c r="F446" s="126"/>
      <c r="G446" s="126"/>
      <c r="H446" s="122"/>
      <c r="I446" s="122"/>
      <c r="J446" s="122"/>
      <c r="K446" s="122"/>
      <c r="L446" s="122"/>
    </row>
    <row r="447" spans="1:12" ht="38.25">
      <c r="A447" s="14"/>
      <c r="B447" s="68">
        <v>63</v>
      </c>
      <c r="C447" s="69" t="s">
        <v>378</v>
      </c>
      <c r="D447" s="122"/>
      <c r="E447" s="122"/>
      <c r="F447" s="126"/>
      <c r="G447" s="126"/>
      <c r="H447" s="122"/>
      <c r="I447" s="122"/>
      <c r="J447" s="122"/>
      <c r="K447" s="122"/>
      <c r="L447" s="122"/>
    </row>
    <row r="448" spans="1:12" ht="25.5">
      <c r="A448" s="14"/>
      <c r="B448" s="84" t="s">
        <v>375</v>
      </c>
      <c r="C448" s="69" t="s">
        <v>63</v>
      </c>
      <c r="D448" s="144">
        <v>0</v>
      </c>
      <c r="E448" s="144">
        <v>0</v>
      </c>
      <c r="F448" s="122">
        <v>5000</v>
      </c>
      <c r="G448" s="122" t="s">
        <v>64</v>
      </c>
      <c r="H448" s="122">
        <v>5000</v>
      </c>
      <c r="I448" s="144">
        <v>0</v>
      </c>
      <c r="J448" s="144">
        <v>0</v>
      </c>
      <c r="K448" s="144">
        <v>0</v>
      </c>
      <c r="L448" s="144">
        <f>SUM(J448:K448)</f>
        <v>0</v>
      </c>
    </row>
    <row r="449" spans="1:12" ht="25.5">
      <c r="A449" s="14"/>
      <c r="B449" s="68">
        <v>64</v>
      </c>
      <c r="C449" s="69" t="s">
        <v>398</v>
      </c>
      <c r="D449" s="144"/>
      <c r="E449" s="144"/>
      <c r="F449" s="122"/>
      <c r="G449" s="122"/>
      <c r="H449" s="122"/>
      <c r="I449" s="144"/>
      <c r="J449" s="144"/>
      <c r="K449" s="144"/>
      <c r="L449" s="144"/>
    </row>
    <row r="450" spans="1:12" ht="25.5">
      <c r="A450" s="14"/>
      <c r="B450" s="84" t="s">
        <v>387</v>
      </c>
      <c r="C450" s="69" t="s">
        <v>63</v>
      </c>
      <c r="D450" s="144">
        <v>0</v>
      </c>
      <c r="E450" s="144">
        <v>0</v>
      </c>
      <c r="F450" s="144">
        <v>0</v>
      </c>
      <c r="G450" s="144">
        <v>0</v>
      </c>
      <c r="H450" s="144">
        <v>0</v>
      </c>
      <c r="I450" s="144">
        <v>0</v>
      </c>
      <c r="J450" s="122">
        <v>9300</v>
      </c>
      <c r="K450" s="144">
        <v>0</v>
      </c>
      <c r="L450" s="122">
        <f>J450</f>
        <v>9300</v>
      </c>
    </row>
    <row r="451" spans="1:12" ht="12.75">
      <c r="A451" s="14" t="s">
        <v>12</v>
      </c>
      <c r="B451" s="63">
        <v>2.8</v>
      </c>
      <c r="C451" s="85" t="s">
        <v>49</v>
      </c>
      <c r="D451" s="154">
        <f>D445+D448+D450</f>
        <v>0</v>
      </c>
      <c r="E451" s="154">
        <f aca="true" t="shared" si="89" ref="E451:L451">E445+E448+E450</f>
        <v>0</v>
      </c>
      <c r="F451" s="146">
        <f t="shared" si="89"/>
        <v>5000</v>
      </c>
      <c r="G451" s="154">
        <f t="shared" si="89"/>
        <v>0</v>
      </c>
      <c r="H451" s="146">
        <f t="shared" si="89"/>
        <v>5000</v>
      </c>
      <c r="I451" s="154">
        <f t="shared" si="89"/>
        <v>0</v>
      </c>
      <c r="J451" s="146">
        <f t="shared" si="89"/>
        <v>9300</v>
      </c>
      <c r="K451" s="154">
        <f t="shared" si="89"/>
        <v>0</v>
      </c>
      <c r="L451" s="146">
        <f t="shared" si="89"/>
        <v>9300</v>
      </c>
    </row>
    <row r="452" spans="1:12" ht="12.75">
      <c r="A452" s="14" t="s">
        <v>12</v>
      </c>
      <c r="B452" s="64">
        <v>2</v>
      </c>
      <c r="C452" s="39" t="s">
        <v>346</v>
      </c>
      <c r="D452" s="121">
        <f aca="true" t="shared" si="90" ref="D452:L452">D441+D425+D412+D451</f>
        <v>58365</v>
      </c>
      <c r="E452" s="121">
        <f t="shared" si="90"/>
        <v>39272</v>
      </c>
      <c r="F452" s="91">
        <f t="shared" si="90"/>
        <v>69162</v>
      </c>
      <c r="G452" s="91">
        <f t="shared" si="90"/>
        <v>34689</v>
      </c>
      <c r="H452" s="121">
        <f t="shared" si="90"/>
        <v>72545</v>
      </c>
      <c r="I452" s="121">
        <f t="shared" si="90"/>
        <v>37225</v>
      </c>
      <c r="J452" s="121">
        <f t="shared" si="90"/>
        <v>66431</v>
      </c>
      <c r="K452" s="121">
        <f t="shared" si="90"/>
        <v>37737</v>
      </c>
      <c r="L452" s="121">
        <f t="shared" si="90"/>
        <v>104168</v>
      </c>
    </row>
    <row r="453" spans="1:12" ht="12.75">
      <c r="A453" s="14" t="s">
        <v>12</v>
      </c>
      <c r="B453" s="54">
        <v>2406</v>
      </c>
      <c r="C453" s="40" t="s">
        <v>1</v>
      </c>
      <c r="D453" s="146">
        <f aca="true" t="shared" si="91" ref="D453:L453">D452+D356</f>
        <v>169381</v>
      </c>
      <c r="E453" s="146">
        <f t="shared" si="91"/>
        <v>253945</v>
      </c>
      <c r="F453" s="95">
        <f t="shared" si="91"/>
        <v>412057</v>
      </c>
      <c r="G453" s="95">
        <f t="shared" si="91"/>
        <v>218274</v>
      </c>
      <c r="H453" s="146">
        <f t="shared" si="91"/>
        <v>431494</v>
      </c>
      <c r="I453" s="146">
        <f t="shared" si="91"/>
        <v>229322</v>
      </c>
      <c r="J453" s="146">
        <f t="shared" si="91"/>
        <v>691630</v>
      </c>
      <c r="K453" s="146">
        <f t="shared" si="91"/>
        <v>233368</v>
      </c>
      <c r="L453" s="146">
        <f t="shared" si="91"/>
        <v>924998</v>
      </c>
    </row>
    <row r="454" spans="1:12" ht="12.75">
      <c r="A454" s="14"/>
      <c r="B454" s="54"/>
      <c r="C454" s="3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1:12" ht="25.5">
      <c r="A455" s="14" t="s">
        <v>14</v>
      </c>
      <c r="B455" s="54">
        <v>2501</v>
      </c>
      <c r="C455" s="40" t="s">
        <v>2</v>
      </c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2:12" ht="12.75" customHeight="1">
      <c r="B456" s="43">
        <v>5</v>
      </c>
      <c r="C456" s="10" t="s">
        <v>319</v>
      </c>
      <c r="D456" s="19"/>
      <c r="E456" s="19"/>
      <c r="F456" s="19"/>
      <c r="G456" s="19"/>
      <c r="H456" s="19"/>
      <c r="I456" s="19"/>
      <c r="J456" s="19"/>
      <c r="K456" s="19"/>
      <c r="L456" s="19"/>
    </row>
    <row r="457" spans="2:12" ht="25.5">
      <c r="B457" s="55">
        <v>5.101</v>
      </c>
      <c r="C457" s="38" t="s">
        <v>205</v>
      </c>
      <c r="D457" s="19"/>
      <c r="E457" s="19"/>
      <c r="F457" s="19"/>
      <c r="G457" s="19"/>
      <c r="H457" s="19"/>
      <c r="I457" s="19"/>
      <c r="J457" s="19"/>
      <c r="K457" s="19"/>
      <c r="L457" s="19"/>
    </row>
    <row r="458" spans="2:12" ht="12.75" customHeight="1">
      <c r="B458" s="64">
        <v>81</v>
      </c>
      <c r="C458" s="10" t="s">
        <v>286</v>
      </c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1:12" ht="12.75" customHeight="1">
      <c r="A459" s="14"/>
      <c r="B459" s="45" t="s">
        <v>206</v>
      </c>
      <c r="C459" s="39" t="s">
        <v>207</v>
      </c>
      <c r="D459" s="144">
        <v>0</v>
      </c>
      <c r="E459" s="144">
        <v>0</v>
      </c>
      <c r="F459" s="122" t="s">
        <v>64</v>
      </c>
      <c r="G459" s="122" t="s">
        <v>64</v>
      </c>
      <c r="H459" s="144">
        <v>0</v>
      </c>
      <c r="I459" s="144">
        <v>0</v>
      </c>
      <c r="J459" s="144">
        <v>0</v>
      </c>
      <c r="K459" s="144">
        <v>0</v>
      </c>
      <c r="L459" s="144">
        <f>SUM(J459:K459)</f>
        <v>0</v>
      </c>
    </row>
    <row r="460" spans="2:12" ht="25.5">
      <c r="B460" s="11" t="s">
        <v>234</v>
      </c>
      <c r="C460" s="10" t="s">
        <v>257</v>
      </c>
      <c r="D460" s="122">
        <v>360</v>
      </c>
      <c r="E460" s="144">
        <v>0</v>
      </c>
      <c r="F460" s="158" t="s">
        <v>64</v>
      </c>
      <c r="G460" s="122" t="s">
        <v>64</v>
      </c>
      <c r="H460" s="144">
        <v>0</v>
      </c>
      <c r="I460" s="144">
        <v>0</v>
      </c>
      <c r="J460" s="144">
        <v>0</v>
      </c>
      <c r="K460" s="144">
        <v>0</v>
      </c>
      <c r="L460" s="151">
        <f>SUM(J460:K460)</f>
        <v>0</v>
      </c>
    </row>
    <row r="461" spans="2:12" ht="38.25">
      <c r="B461" s="12" t="s">
        <v>250</v>
      </c>
      <c r="C461" s="13" t="s">
        <v>317</v>
      </c>
      <c r="D461" s="144">
        <v>0</v>
      </c>
      <c r="E461" s="144">
        <v>0</v>
      </c>
      <c r="F461" s="158" t="s">
        <v>64</v>
      </c>
      <c r="G461" s="122" t="s">
        <v>64</v>
      </c>
      <c r="H461" s="144">
        <v>0</v>
      </c>
      <c r="I461" s="144">
        <v>0</v>
      </c>
      <c r="J461" s="144">
        <v>0</v>
      </c>
      <c r="K461" s="144">
        <v>0</v>
      </c>
      <c r="L461" s="151">
        <f>SUM(J461:K461)</f>
        <v>0</v>
      </c>
    </row>
    <row r="462" spans="2:12" ht="51">
      <c r="B462" s="12" t="s">
        <v>279</v>
      </c>
      <c r="C462" s="10" t="s">
        <v>355</v>
      </c>
      <c r="D462" s="122">
        <v>14627</v>
      </c>
      <c r="E462" s="144">
        <v>0</v>
      </c>
      <c r="F462" s="158">
        <v>2000</v>
      </c>
      <c r="G462" s="122" t="s">
        <v>64</v>
      </c>
      <c r="H462" s="122">
        <v>2000</v>
      </c>
      <c r="I462" s="144">
        <v>0</v>
      </c>
      <c r="J462" s="144">
        <v>0</v>
      </c>
      <c r="K462" s="144">
        <v>0</v>
      </c>
      <c r="L462" s="151">
        <f>SUM(J462:K462)</f>
        <v>0</v>
      </c>
    </row>
    <row r="463" spans="1:12" ht="12.75" customHeight="1">
      <c r="A463" s="14" t="s">
        <v>12</v>
      </c>
      <c r="B463" s="64">
        <v>81</v>
      </c>
      <c r="C463" s="39" t="s">
        <v>318</v>
      </c>
      <c r="D463" s="146">
        <f aca="true" t="shared" si="92" ref="D463:L463">SUM(D459:D462)</f>
        <v>14987</v>
      </c>
      <c r="E463" s="154">
        <f t="shared" si="92"/>
        <v>0</v>
      </c>
      <c r="F463" s="146">
        <f t="shared" si="92"/>
        <v>2000</v>
      </c>
      <c r="G463" s="154">
        <f t="shared" si="92"/>
        <v>0</v>
      </c>
      <c r="H463" s="146">
        <f t="shared" si="92"/>
        <v>2000</v>
      </c>
      <c r="I463" s="154">
        <f t="shared" si="92"/>
        <v>0</v>
      </c>
      <c r="J463" s="154">
        <f t="shared" si="92"/>
        <v>0</v>
      </c>
      <c r="K463" s="154">
        <f t="shared" si="92"/>
        <v>0</v>
      </c>
      <c r="L463" s="154">
        <f t="shared" si="92"/>
        <v>0</v>
      </c>
    </row>
    <row r="464" spans="1:12" ht="26.25" customHeight="1">
      <c r="A464" s="14" t="s">
        <v>12</v>
      </c>
      <c r="B464" s="63">
        <v>5.101</v>
      </c>
      <c r="C464" s="40" t="s">
        <v>205</v>
      </c>
      <c r="D464" s="121">
        <f aca="true" t="shared" si="93" ref="D464:L464">D463</f>
        <v>14987</v>
      </c>
      <c r="E464" s="150">
        <f t="shared" si="93"/>
        <v>0</v>
      </c>
      <c r="F464" s="121">
        <f t="shared" si="93"/>
        <v>2000</v>
      </c>
      <c r="G464" s="150">
        <f t="shared" si="93"/>
        <v>0</v>
      </c>
      <c r="H464" s="121">
        <f t="shared" si="93"/>
        <v>2000</v>
      </c>
      <c r="I464" s="150">
        <f t="shared" si="93"/>
        <v>0</v>
      </c>
      <c r="J464" s="150">
        <f t="shared" si="93"/>
        <v>0</v>
      </c>
      <c r="K464" s="150">
        <f t="shared" si="93"/>
        <v>0</v>
      </c>
      <c r="L464" s="150">
        <f t="shared" si="93"/>
        <v>0</v>
      </c>
    </row>
    <row r="465" spans="1:12" ht="15" customHeight="1">
      <c r="A465" s="14"/>
      <c r="B465" s="63"/>
      <c r="C465" s="40"/>
      <c r="D465" s="19"/>
      <c r="E465" s="19"/>
      <c r="F465" s="19"/>
      <c r="G465" s="19"/>
      <c r="H465" s="19"/>
      <c r="I465" s="19"/>
      <c r="J465" s="19"/>
      <c r="K465" s="19"/>
      <c r="L465" s="19"/>
    </row>
    <row r="466" spans="1:12" ht="38.25">
      <c r="A466" s="14"/>
      <c r="B466" s="63">
        <v>5.196</v>
      </c>
      <c r="C466" s="40" t="s">
        <v>208</v>
      </c>
      <c r="D466" s="19"/>
      <c r="E466" s="19"/>
      <c r="F466" s="19"/>
      <c r="G466" s="19"/>
      <c r="H466" s="19"/>
      <c r="I466" s="19"/>
      <c r="J466" s="19"/>
      <c r="K466" s="19"/>
      <c r="L466" s="19"/>
    </row>
    <row r="467" spans="1:12" ht="12.75" customHeight="1">
      <c r="A467" s="14"/>
      <c r="B467" s="46" t="s">
        <v>209</v>
      </c>
      <c r="C467" s="39" t="s">
        <v>210</v>
      </c>
      <c r="D467" s="121">
        <v>800</v>
      </c>
      <c r="E467" s="150">
        <v>0</v>
      </c>
      <c r="F467" s="157" t="s">
        <v>64</v>
      </c>
      <c r="G467" s="121" t="s">
        <v>64</v>
      </c>
      <c r="H467" s="150">
        <v>0</v>
      </c>
      <c r="I467" s="150">
        <v>0</v>
      </c>
      <c r="J467" s="150">
        <v>0</v>
      </c>
      <c r="K467" s="150">
        <v>0</v>
      </c>
      <c r="L467" s="150">
        <f>SUM(J467:K467)</f>
        <v>0</v>
      </c>
    </row>
    <row r="468" spans="1:12" ht="38.25">
      <c r="A468" s="44" t="s">
        <v>12</v>
      </c>
      <c r="B468" s="134">
        <v>5.196</v>
      </c>
      <c r="C468" s="130" t="s">
        <v>208</v>
      </c>
      <c r="D468" s="91">
        <f aca="true" t="shared" si="94" ref="D468:I468">SUM(D467)</f>
        <v>800</v>
      </c>
      <c r="E468" s="150">
        <f t="shared" si="94"/>
        <v>0</v>
      </c>
      <c r="F468" s="150">
        <f t="shared" si="94"/>
        <v>0</v>
      </c>
      <c r="G468" s="150">
        <f t="shared" si="94"/>
        <v>0</v>
      </c>
      <c r="H468" s="150">
        <f t="shared" si="94"/>
        <v>0</v>
      </c>
      <c r="I468" s="150">
        <f t="shared" si="94"/>
        <v>0</v>
      </c>
      <c r="J468" s="150">
        <f>SUM(J467)</f>
        <v>0</v>
      </c>
      <c r="K468" s="97"/>
      <c r="L468" s="150">
        <f>SUM(L467)</f>
        <v>0</v>
      </c>
    </row>
    <row r="469" spans="1:12" ht="12.75" customHeight="1">
      <c r="A469" s="171" t="s">
        <v>12</v>
      </c>
      <c r="B469" s="203">
        <v>5</v>
      </c>
      <c r="C469" s="173" t="s">
        <v>211</v>
      </c>
      <c r="D469" s="146">
        <f aca="true" t="shared" si="95" ref="D469:L469">D467+D464</f>
        <v>15787</v>
      </c>
      <c r="E469" s="154">
        <f t="shared" si="95"/>
        <v>0</v>
      </c>
      <c r="F469" s="146">
        <f t="shared" si="95"/>
        <v>2000</v>
      </c>
      <c r="G469" s="154">
        <f t="shared" si="95"/>
        <v>0</v>
      </c>
      <c r="H469" s="146">
        <f t="shared" si="95"/>
        <v>2000</v>
      </c>
      <c r="I469" s="154">
        <f t="shared" si="95"/>
        <v>0</v>
      </c>
      <c r="J469" s="154">
        <f t="shared" si="95"/>
        <v>0</v>
      </c>
      <c r="K469" s="154">
        <f t="shared" si="95"/>
        <v>0</v>
      </c>
      <c r="L469" s="154">
        <f t="shared" si="95"/>
        <v>0</v>
      </c>
    </row>
    <row r="470" spans="1:12" ht="25.5">
      <c r="A470" s="14" t="s">
        <v>12</v>
      </c>
      <c r="B470" s="54">
        <v>2501</v>
      </c>
      <c r="C470" s="40" t="s">
        <v>2</v>
      </c>
      <c r="D470" s="146">
        <f aca="true" t="shared" si="96" ref="D470:L470">D469</f>
        <v>15787</v>
      </c>
      <c r="E470" s="154">
        <f t="shared" si="96"/>
        <v>0</v>
      </c>
      <c r="F470" s="146">
        <f t="shared" si="96"/>
        <v>2000</v>
      </c>
      <c r="G470" s="154">
        <f t="shared" si="96"/>
        <v>0</v>
      </c>
      <c r="H470" s="146">
        <f t="shared" si="96"/>
        <v>2000</v>
      </c>
      <c r="I470" s="154">
        <f t="shared" si="96"/>
        <v>0</v>
      </c>
      <c r="J470" s="154">
        <f t="shared" si="96"/>
        <v>0</v>
      </c>
      <c r="K470" s="154">
        <f t="shared" si="96"/>
        <v>0</v>
      </c>
      <c r="L470" s="154">
        <f t="shared" si="96"/>
        <v>0</v>
      </c>
    </row>
    <row r="471" spans="1:12" ht="12.75">
      <c r="A471" s="14"/>
      <c r="B471" s="54"/>
      <c r="C471" s="40"/>
      <c r="D471" s="19"/>
      <c r="E471" s="96"/>
      <c r="F471" s="19"/>
      <c r="G471" s="96"/>
      <c r="H471" s="19"/>
      <c r="I471" s="96"/>
      <c r="J471" s="19"/>
      <c r="K471" s="96"/>
      <c r="L471" s="19"/>
    </row>
    <row r="472" spans="1:12" ht="12.75" customHeight="1">
      <c r="A472" s="14" t="s">
        <v>14</v>
      </c>
      <c r="B472" s="54">
        <v>3435</v>
      </c>
      <c r="C472" s="40" t="s">
        <v>3</v>
      </c>
      <c r="D472" s="88"/>
      <c r="E472" s="88"/>
      <c r="F472" s="88"/>
      <c r="G472" s="88"/>
      <c r="H472" s="88"/>
      <c r="I472" s="88"/>
      <c r="J472" s="88"/>
      <c r="K472" s="88"/>
      <c r="L472" s="88"/>
    </row>
    <row r="473" spans="1:12" ht="25.5">
      <c r="A473" s="14"/>
      <c r="B473" s="64">
        <v>3</v>
      </c>
      <c r="C473" s="39" t="s">
        <v>212</v>
      </c>
      <c r="D473" s="90"/>
      <c r="E473" s="90"/>
      <c r="F473" s="90"/>
      <c r="G473" s="90"/>
      <c r="H473" s="90"/>
      <c r="I473" s="90"/>
      <c r="J473" s="90"/>
      <c r="K473" s="90"/>
      <c r="L473" s="90"/>
    </row>
    <row r="474" spans="1:12" ht="12.75" customHeight="1">
      <c r="A474" s="14"/>
      <c r="B474" s="63">
        <v>3.001</v>
      </c>
      <c r="C474" s="40" t="s">
        <v>15</v>
      </c>
      <c r="D474" s="90"/>
      <c r="E474" s="90"/>
      <c r="F474" s="90"/>
      <c r="G474" s="90"/>
      <c r="H474" s="90"/>
      <c r="I474" s="90"/>
      <c r="J474" s="90"/>
      <c r="K474" s="90"/>
      <c r="L474" s="90"/>
    </row>
    <row r="475" spans="1:12" ht="12.75" customHeight="1">
      <c r="A475" s="14"/>
      <c r="B475" s="62">
        <v>0.44</v>
      </c>
      <c r="C475" s="39" t="s">
        <v>17</v>
      </c>
      <c r="D475" s="90"/>
      <c r="E475" s="90"/>
      <c r="F475" s="90"/>
      <c r="G475" s="90"/>
      <c r="H475" s="90"/>
      <c r="I475" s="90"/>
      <c r="J475" s="90"/>
      <c r="K475" s="90"/>
      <c r="L475" s="90"/>
    </row>
    <row r="476" spans="1:12" ht="12.75" customHeight="1">
      <c r="A476" s="14"/>
      <c r="B476" s="45" t="s">
        <v>213</v>
      </c>
      <c r="C476" s="39" t="s">
        <v>19</v>
      </c>
      <c r="D476" s="124">
        <v>2072</v>
      </c>
      <c r="E476" s="144">
        <v>0</v>
      </c>
      <c r="F476" s="160">
        <v>1</v>
      </c>
      <c r="G476" s="122" t="s">
        <v>64</v>
      </c>
      <c r="H476" s="124">
        <v>1316</v>
      </c>
      <c r="I476" s="144">
        <v>0</v>
      </c>
      <c r="J476" s="124">
        <v>1423</v>
      </c>
      <c r="K476" s="144">
        <v>0</v>
      </c>
      <c r="L476" s="122">
        <f aca="true" t="shared" si="97" ref="L476:L483">SUM(J476:K476)</f>
        <v>1423</v>
      </c>
    </row>
    <row r="477" spans="1:12" ht="13.5" customHeight="1">
      <c r="A477" s="14"/>
      <c r="B477" s="45" t="s">
        <v>214</v>
      </c>
      <c r="C477" s="39" t="s">
        <v>21</v>
      </c>
      <c r="D477" s="124">
        <v>28</v>
      </c>
      <c r="E477" s="144">
        <v>0</v>
      </c>
      <c r="F477" s="160">
        <v>1</v>
      </c>
      <c r="G477" s="122" t="s">
        <v>64</v>
      </c>
      <c r="H477" s="124">
        <v>1</v>
      </c>
      <c r="I477" s="144">
        <v>0</v>
      </c>
      <c r="J477" s="152">
        <v>0</v>
      </c>
      <c r="K477" s="144">
        <v>0</v>
      </c>
      <c r="L477" s="144">
        <f t="shared" si="97"/>
        <v>0</v>
      </c>
    </row>
    <row r="478" spans="1:12" ht="13.5" customHeight="1">
      <c r="A478" s="14"/>
      <c r="B478" s="45" t="s">
        <v>215</v>
      </c>
      <c r="C478" s="39" t="s">
        <v>24</v>
      </c>
      <c r="D478" s="124">
        <v>149</v>
      </c>
      <c r="E478" s="144">
        <v>0</v>
      </c>
      <c r="F478" s="160">
        <v>1</v>
      </c>
      <c r="G478" s="122" t="s">
        <v>64</v>
      </c>
      <c r="H478" s="124">
        <v>151</v>
      </c>
      <c r="I478" s="144">
        <v>0</v>
      </c>
      <c r="J478" s="186">
        <v>50</v>
      </c>
      <c r="K478" s="182">
        <v>0</v>
      </c>
      <c r="L478" s="182">
        <f t="shared" si="97"/>
        <v>50</v>
      </c>
    </row>
    <row r="479" spans="1:12" ht="13.5" customHeight="1">
      <c r="A479" s="14"/>
      <c r="B479" s="45" t="s">
        <v>236</v>
      </c>
      <c r="C479" s="39" t="s">
        <v>183</v>
      </c>
      <c r="D479" s="144">
        <v>0</v>
      </c>
      <c r="E479" s="144">
        <v>0</v>
      </c>
      <c r="F479" s="160">
        <v>1</v>
      </c>
      <c r="G479" s="122" t="s">
        <v>64</v>
      </c>
      <c r="H479" s="124">
        <v>1</v>
      </c>
      <c r="I479" s="144">
        <v>0</v>
      </c>
      <c r="J479" s="152">
        <v>0</v>
      </c>
      <c r="K479" s="144">
        <v>0</v>
      </c>
      <c r="L479" s="144">
        <f t="shared" si="97"/>
        <v>0</v>
      </c>
    </row>
    <row r="480" spans="1:12" ht="13.5" customHeight="1">
      <c r="A480" s="14"/>
      <c r="B480" s="45" t="s">
        <v>237</v>
      </c>
      <c r="C480" s="39" t="s">
        <v>238</v>
      </c>
      <c r="D480" s="124">
        <v>10</v>
      </c>
      <c r="E480" s="144">
        <v>0</v>
      </c>
      <c r="F480" s="160" t="s">
        <v>64</v>
      </c>
      <c r="G480" s="122" t="s">
        <v>64</v>
      </c>
      <c r="H480" s="152">
        <v>0</v>
      </c>
      <c r="I480" s="144">
        <v>0</v>
      </c>
      <c r="J480" s="152">
        <v>0</v>
      </c>
      <c r="K480" s="144">
        <v>0</v>
      </c>
      <c r="L480" s="144">
        <f t="shared" si="97"/>
        <v>0</v>
      </c>
    </row>
    <row r="481" spans="1:12" ht="13.5" customHeight="1">
      <c r="A481" s="14"/>
      <c r="B481" s="45" t="s">
        <v>352</v>
      </c>
      <c r="C481" s="127" t="s">
        <v>391</v>
      </c>
      <c r="D481" s="152">
        <v>0</v>
      </c>
      <c r="E481" s="144">
        <v>0</v>
      </c>
      <c r="F481" s="124" t="s">
        <v>64</v>
      </c>
      <c r="G481" s="122" t="s">
        <v>64</v>
      </c>
      <c r="H481" s="152">
        <v>0</v>
      </c>
      <c r="I481" s="144">
        <v>0</v>
      </c>
      <c r="J481" s="152">
        <v>0</v>
      </c>
      <c r="K481" s="144">
        <v>0</v>
      </c>
      <c r="L481" s="144">
        <f t="shared" si="97"/>
        <v>0</v>
      </c>
    </row>
    <row r="482" spans="1:12" ht="13.5" customHeight="1">
      <c r="A482" s="14"/>
      <c r="B482" s="45" t="s">
        <v>216</v>
      </c>
      <c r="C482" s="39" t="s">
        <v>291</v>
      </c>
      <c r="D482" s="122">
        <v>197</v>
      </c>
      <c r="E482" s="144">
        <v>0</v>
      </c>
      <c r="F482" s="160" t="s">
        <v>64</v>
      </c>
      <c r="G482" s="122" t="s">
        <v>64</v>
      </c>
      <c r="H482" s="152">
        <v>0</v>
      </c>
      <c r="I482" s="144">
        <v>0</v>
      </c>
      <c r="J482" s="152">
        <v>0</v>
      </c>
      <c r="K482" s="144">
        <v>0</v>
      </c>
      <c r="L482" s="144">
        <f t="shared" si="97"/>
        <v>0</v>
      </c>
    </row>
    <row r="483" spans="1:12" ht="13.5" customHeight="1">
      <c r="A483" s="14"/>
      <c r="B483" s="45" t="s">
        <v>217</v>
      </c>
      <c r="C483" s="39" t="s">
        <v>218</v>
      </c>
      <c r="D483" s="121">
        <v>754</v>
      </c>
      <c r="E483" s="150">
        <v>0</v>
      </c>
      <c r="F483" s="157">
        <v>1000</v>
      </c>
      <c r="G483" s="121" t="s">
        <v>64</v>
      </c>
      <c r="H483" s="121">
        <v>1000</v>
      </c>
      <c r="I483" s="150">
        <v>0</v>
      </c>
      <c r="J483" s="150">
        <v>0</v>
      </c>
      <c r="K483" s="150">
        <v>0</v>
      </c>
      <c r="L483" s="150">
        <f t="shared" si="97"/>
        <v>0</v>
      </c>
    </row>
    <row r="484" spans="1:12" ht="13.5" customHeight="1">
      <c r="A484" s="14" t="s">
        <v>12</v>
      </c>
      <c r="B484" s="62">
        <v>0.44</v>
      </c>
      <c r="C484" s="39" t="s">
        <v>17</v>
      </c>
      <c r="D484" s="121">
        <f aca="true" t="shared" si="98" ref="D484:L484">SUM(D476:D483)</f>
        <v>3210</v>
      </c>
      <c r="E484" s="150">
        <f t="shared" si="98"/>
        <v>0</v>
      </c>
      <c r="F484" s="121">
        <f t="shared" si="98"/>
        <v>1004</v>
      </c>
      <c r="G484" s="150">
        <f t="shared" si="98"/>
        <v>0</v>
      </c>
      <c r="H484" s="121">
        <f t="shared" si="98"/>
        <v>2469</v>
      </c>
      <c r="I484" s="150">
        <f t="shared" si="98"/>
        <v>0</v>
      </c>
      <c r="J484" s="121">
        <f t="shared" si="98"/>
        <v>1473</v>
      </c>
      <c r="K484" s="150">
        <f t="shared" si="98"/>
        <v>0</v>
      </c>
      <c r="L484" s="121">
        <f t="shared" si="98"/>
        <v>1473</v>
      </c>
    </row>
    <row r="485" spans="1:12" ht="13.5" customHeight="1">
      <c r="A485" s="14" t="s">
        <v>12</v>
      </c>
      <c r="B485" s="63">
        <v>3.001</v>
      </c>
      <c r="C485" s="40" t="s">
        <v>15</v>
      </c>
      <c r="D485" s="146">
        <f aca="true" t="shared" si="99" ref="D485:L485">D484</f>
        <v>3210</v>
      </c>
      <c r="E485" s="154">
        <f t="shared" si="99"/>
        <v>0</v>
      </c>
      <c r="F485" s="146">
        <f t="shared" si="99"/>
        <v>1004</v>
      </c>
      <c r="G485" s="154">
        <f t="shared" si="99"/>
        <v>0</v>
      </c>
      <c r="H485" s="146">
        <f t="shared" si="99"/>
        <v>2469</v>
      </c>
      <c r="I485" s="154">
        <f t="shared" si="99"/>
        <v>0</v>
      </c>
      <c r="J485" s="146">
        <f t="shared" si="99"/>
        <v>1473</v>
      </c>
      <c r="K485" s="154">
        <f t="shared" si="99"/>
        <v>0</v>
      </c>
      <c r="L485" s="146">
        <f t="shared" si="99"/>
        <v>1473</v>
      </c>
    </row>
    <row r="486" spans="1:12" ht="13.5" customHeight="1">
      <c r="A486" s="14"/>
      <c r="B486" s="63"/>
      <c r="C486" s="40"/>
      <c r="D486" s="19"/>
      <c r="E486" s="19"/>
      <c r="F486" s="19"/>
      <c r="G486" s="19"/>
      <c r="H486" s="19"/>
      <c r="I486" s="19"/>
      <c r="J486" s="19"/>
      <c r="K486" s="19"/>
      <c r="L486" s="19"/>
    </row>
    <row r="487" spans="2:12" ht="13.5" customHeight="1">
      <c r="B487" s="55">
        <v>3.101</v>
      </c>
      <c r="C487" s="38" t="s">
        <v>219</v>
      </c>
      <c r="D487" s="88"/>
      <c r="E487" s="88"/>
      <c r="F487" s="88"/>
      <c r="G487" s="88"/>
      <c r="H487" s="88"/>
      <c r="I487" s="88"/>
      <c r="J487" s="88"/>
      <c r="K487" s="88"/>
      <c r="L487" s="88"/>
    </row>
    <row r="488" spans="2:12" ht="13.5" customHeight="1">
      <c r="B488" s="11" t="s">
        <v>220</v>
      </c>
      <c r="C488" s="10" t="s">
        <v>221</v>
      </c>
      <c r="D488" s="120">
        <v>347</v>
      </c>
      <c r="E488" s="151">
        <v>0</v>
      </c>
      <c r="F488" s="156">
        <v>1</v>
      </c>
      <c r="G488" s="123" t="s">
        <v>64</v>
      </c>
      <c r="H488" s="120">
        <v>67</v>
      </c>
      <c r="I488" s="151">
        <v>0</v>
      </c>
      <c r="J488" s="190">
        <v>35</v>
      </c>
      <c r="K488" s="184">
        <v>0</v>
      </c>
      <c r="L488" s="184">
        <f>SUM(J488:K488)</f>
        <v>35</v>
      </c>
    </row>
    <row r="489" spans="1:12" ht="12.75" customHeight="1">
      <c r="A489" s="14"/>
      <c r="B489" s="45" t="s">
        <v>165</v>
      </c>
      <c r="C489" s="39" t="s">
        <v>365</v>
      </c>
      <c r="D489" s="120">
        <v>75</v>
      </c>
      <c r="E489" s="151">
        <v>0</v>
      </c>
      <c r="F489" s="156">
        <v>1</v>
      </c>
      <c r="G489" s="123" t="s">
        <v>64</v>
      </c>
      <c r="H489" s="120">
        <v>90</v>
      </c>
      <c r="I489" s="151">
        <v>0</v>
      </c>
      <c r="J489" s="190">
        <v>95</v>
      </c>
      <c r="K489" s="184">
        <v>0</v>
      </c>
      <c r="L489" s="184">
        <f>SUM(J489:K489)</f>
        <v>95</v>
      </c>
    </row>
    <row r="490" spans="1:12" ht="38.25">
      <c r="A490" s="14"/>
      <c r="B490" s="45" t="s">
        <v>297</v>
      </c>
      <c r="C490" s="39" t="s">
        <v>305</v>
      </c>
      <c r="D490" s="124">
        <v>6100</v>
      </c>
      <c r="E490" s="144">
        <v>0</v>
      </c>
      <c r="F490" s="160">
        <v>3000</v>
      </c>
      <c r="G490" s="122" t="s">
        <v>64</v>
      </c>
      <c r="H490" s="124">
        <v>3000</v>
      </c>
      <c r="I490" s="144">
        <v>0</v>
      </c>
      <c r="J490" s="124">
        <v>4990</v>
      </c>
      <c r="K490" s="144">
        <v>0</v>
      </c>
      <c r="L490" s="122">
        <f>SUM(J490:K490)</f>
        <v>4990</v>
      </c>
    </row>
    <row r="491" spans="1:12" ht="13.5" customHeight="1">
      <c r="A491" s="14"/>
      <c r="B491" s="45"/>
      <c r="C491" s="39"/>
      <c r="D491" s="87"/>
      <c r="E491" s="92"/>
      <c r="F491" s="88"/>
      <c r="G491" s="92"/>
      <c r="H491" s="88"/>
      <c r="I491" s="92"/>
      <c r="J491" s="88"/>
      <c r="K491" s="92"/>
      <c r="L491" s="93"/>
    </row>
    <row r="492" spans="1:12" ht="38.25">
      <c r="A492" s="14"/>
      <c r="B492" s="76">
        <v>61</v>
      </c>
      <c r="C492" s="10" t="s">
        <v>393</v>
      </c>
      <c r="D492" s="87"/>
      <c r="E492" s="92"/>
      <c r="F492" s="88"/>
      <c r="G492" s="92"/>
      <c r="H492" s="88"/>
      <c r="I492" s="92"/>
      <c r="J492" s="88"/>
      <c r="K492" s="92"/>
      <c r="L492" s="93"/>
    </row>
    <row r="493" spans="1:12" ht="13.5" customHeight="1">
      <c r="A493" s="14"/>
      <c r="B493" s="11" t="s">
        <v>326</v>
      </c>
      <c r="C493" s="10" t="s">
        <v>63</v>
      </c>
      <c r="D493" s="149">
        <v>0</v>
      </c>
      <c r="E493" s="123">
        <v>23529</v>
      </c>
      <c r="F493" s="120" t="s">
        <v>64</v>
      </c>
      <c r="G493" s="123">
        <v>20000</v>
      </c>
      <c r="H493" s="120">
        <v>17800</v>
      </c>
      <c r="I493" s="123">
        <v>20000</v>
      </c>
      <c r="J493" s="120">
        <v>60000</v>
      </c>
      <c r="K493" s="151">
        <v>0</v>
      </c>
      <c r="L493" s="123">
        <f>SUM(J493:K493)</f>
        <v>60000</v>
      </c>
    </row>
    <row r="494" spans="1:12" ht="38.25">
      <c r="A494" s="14" t="s">
        <v>12</v>
      </c>
      <c r="B494" s="76">
        <v>61</v>
      </c>
      <c r="C494" s="10" t="s">
        <v>393</v>
      </c>
      <c r="D494" s="154">
        <f aca="true" t="shared" si="100" ref="D494:L494">D493</f>
        <v>0</v>
      </c>
      <c r="E494" s="146">
        <f t="shared" si="100"/>
        <v>23529</v>
      </c>
      <c r="F494" s="146" t="str">
        <f t="shared" si="100"/>
        <v> -</v>
      </c>
      <c r="G494" s="94">
        <f t="shared" si="100"/>
        <v>20000</v>
      </c>
      <c r="H494" s="146">
        <f t="shared" si="100"/>
        <v>17800</v>
      </c>
      <c r="I494" s="146">
        <f t="shared" si="100"/>
        <v>20000</v>
      </c>
      <c r="J494" s="146">
        <f t="shared" si="100"/>
        <v>60000</v>
      </c>
      <c r="K494" s="154">
        <f t="shared" si="100"/>
        <v>0</v>
      </c>
      <c r="L494" s="146">
        <f t="shared" si="100"/>
        <v>60000</v>
      </c>
    </row>
    <row r="495" spans="1:12" ht="13.5" customHeight="1">
      <c r="A495" s="44" t="s">
        <v>12</v>
      </c>
      <c r="B495" s="134">
        <v>3.101</v>
      </c>
      <c r="C495" s="130" t="s">
        <v>219</v>
      </c>
      <c r="D495" s="146">
        <f aca="true" t="shared" si="101" ref="D495:L495">SUM(D488:D490)+D494</f>
        <v>6522</v>
      </c>
      <c r="E495" s="146">
        <f t="shared" si="101"/>
        <v>23529</v>
      </c>
      <c r="F495" s="95">
        <f t="shared" si="101"/>
        <v>3002</v>
      </c>
      <c r="G495" s="95">
        <f t="shared" si="101"/>
        <v>20000</v>
      </c>
      <c r="H495" s="146">
        <f t="shared" si="101"/>
        <v>20957</v>
      </c>
      <c r="I495" s="146">
        <f t="shared" si="101"/>
        <v>20000</v>
      </c>
      <c r="J495" s="146">
        <f t="shared" si="101"/>
        <v>65120</v>
      </c>
      <c r="K495" s="154">
        <f t="shared" si="101"/>
        <v>0</v>
      </c>
      <c r="L495" s="146">
        <f t="shared" si="101"/>
        <v>65120</v>
      </c>
    </row>
    <row r="496" spans="1:12" ht="13.5" customHeight="1">
      <c r="A496" s="171"/>
      <c r="B496" s="204">
        <v>3.103</v>
      </c>
      <c r="C496" s="205" t="s">
        <v>223</v>
      </c>
      <c r="D496" s="206"/>
      <c r="E496" s="206"/>
      <c r="F496" s="206"/>
      <c r="G496" s="206"/>
      <c r="H496" s="206"/>
      <c r="I496" s="206"/>
      <c r="J496" s="206"/>
      <c r="K496" s="206"/>
      <c r="L496" s="206"/>
    </row>
    <row r="497" spans="1:12" ht="13.5" customHeight="1">
      <c r="A497" s="14"/>
      <c r="B497" s="86">
        <v>60</v>
      </c>
      <c r="C497" s="39" t="s">
        <v>224</v>
      </c>
      <c r="D497" s="90"/>
      <c r="E497" s="19"/>
      <c r="F497" s="19"/>
      <c r="G497" s="19"/>
      <c r="H497" s="19"/>
      <c r="I497" s="19"/>
      <c r="J497" s="19"/>
      <c r="K497" s="19"/>
      <c r="L497" s="19"/>
    </row>
    <row r="498" spans="1:12" ht="13.5" customHeight="1">
      <c r="A498" s="14"/>
      <c r="B498" s="45" t="s">
        <v>225</v>
      </c>
      <c r="C498" s="39" t="s">
        <v>51</v>
      </c>
      <c r="D498" s="122">
        <v>365</v>
      </c>
      <c r="E498" s="144">
        <v>0</v>
      </c>
      <c r="F498" s="160">
        <v>1</v>
      </c>
      <c r="G498" s="122" t="s">
        <v>64</v>
      </c>
      <c r="H498" s="124">
        <v>406</v>
      </c>
      <c r="I498" s="144">
        <v>0</v>
      </c>
      <c r="J498" s="186">
        <v>241</v>
      </c>
      <c r="K498" s="182">
        <v>0</v>
      </c>
      <c r="L498" s="182">
        <f>SUM(J498:K498)</f>
        <v>241</v>
      </c>
    </row>
    <row r="499" spans="1:12" ht="13.5" customHeight="1">
      <c r="A499" s="14"/>
      <c r="B499" s="45" t="s">
        <v>226</v>
      </c>
      <c r="C499" s="39" t="s">
        <v>199</v>
      </c>
      <c r="D499" s="144">
        <v>0</v>
      </c>
      <c r="E499" s="144">
        <v>0</v>
      </c>
      <c r="F499" s="160" t="s">
        <v>64</v>
      </c>
      <c r="G499" s="122" t="s">
        <v>64</v>
      </c>
      <c r="H499" s="152">
        <v>0</v>
      </c>
      <c r="I499" s="144">
        <v>0</v>
      </c>
      <c r="J499" s="152">
        <v>0</v>
      </c>
      <c r="K499" s="144">
        <v>0</v>
      </c>
      <c r="L499" s="144">
        <f>SUM(J499:K499)</f>
        <v>0</v>
      </c>
    </row>
    <row r="500" spans="1:12" ht="39" customHeight="1">
      <c r="A500" s="14"/>
      <c r="B500" s="45" t="s">
        <v>260</v>
      </c>
      <c r="C500" s="39" t="s">
        <v>394</v>
      </c>
      <c r="D500" s="144">
        <v>0</v>
      </c>
      <c r="E500" s="144">
        <v>0</v>
      </c>
      <c r="F500" s="160" t="s">
        <v>64</v>
      </c>
      <c r="G500" s="122" t="s">
        <v>64</v>
      </c>
      <c r="H500" s="152">
        <v>0</v>
      </c>
      <c r="I500" s="144">
        <v>0</v>
      </c>
      <c r="J500" s="152">
        <v>0</v>
      </c>
      <c r="K500" s="144">
        <v>0</v>
      </c>
      <c r="L500" s="144">
        <f>SUM(J500:K500)</f>
        <v>0</v>
      </c>
    </row>
    <row r="501" spans="1:12" ht="13.5" customHeight="1">
      <c r="A501" s="14" t="s">
        <v>12</v>
      </c>
      <c r="B501" s="86">
        <v>60</v>
      </c>
      <c r="C501" s="39" t="s">
        <v>224</v>
      </c>
      <c r="D501" s="89">
        <f aca="true" t="shared" si="102" ref="D501:I501">SUM(D497:D500)</f>
        <v>365</v>
      </c>
      <c r="E501" s="154">
        <f t="shared" si="102"/>
        <v>0</v>
      </c>
      <c r="F501" s="89">
        <f t="shared" si="102"/>
        <v>1</v>
      </c>
      <c r="G501" s="154">
        <f t="shared" si="102"/>
        <v>0</v>
      </c>
      <c r="H501" s="89">
        <f t="shared" si="102"/>
        <v>406</v>
      </c>
      <c r="I501" s="154">
        <f t="shared" si="102"/>
        <v>0</v>
      </c>
      <c r="J501" s="189">
        <f>SUM(J497:J500)</f>
        <v>241</v>
      </c>
      <c r="K501" s="185" t="s">
        <v>22</v>
      </c>
      <c r="L501" s="189">
        <f>SUM(L497:L500)</f>
        <v>241</v>
      </c>
    </row>
    <row r="502" spans="1:12" ht="12.75">
      <c r="A502" s="14"/>
      <c r="B502" s="86"/>
      <c r="C502" s="39"/>
      <c r="F502" s="90"/>
      <c r="G502" s="96"/>
      <c r="H502" s="90"/>
      <c r="I502" s="96"/>
      <c r="J502" s="90"/>
      <c r="K502" s="96"/>
      <c r="L502" s="90"/>
    </row>
    <row r="503" spans="1:12" ht="13.5" customHeight="1">
      <c r="A503" s="14"/>
      <c r="B503" s="86">
        <v>61</v>
      </c>
      <c r="C503" s="39" t="s">
        <v>324</v>
      </c>
      <c r="F503" s="90"/>
      <c r="G503" s="96"/>
      <c r="H503" s="90"/>
      <c r="I503" s="96"/>
      <c r="J503" s="90"/>
      <c r="K503" s="96"/>
      <c r="L503" s="90"/>
    </row>
    <row r="504" spans="1:12" ht="13.5" customHeight="1">
      <c r="A504" s="14"/>
      <c r="B504" s="86">
        <v>46</v>
      </c>
      <c r="C504" s="39" t="s">
        <v>29</v>
      </c>
      <c r="F504" s="90"/>
      <c r="G504" s="96"/>
      <c r="H504" s="90"/>
      <c r="I504" s="96"/>
      <c r="J504" s="90"/>
      <c r="K504" s="96"/>
      <c r="L504" s="90"/>
    </row>
    <row r="505" spans="1:12" ht="39.75" customHeight="1">
      <c r="A505" s="14"/>
      <c r="B505" s="45" t="s">
        <v>367</v>
      </c>
      <c r="C505" s="39" t="s">
        <v>395</v>
      </c>
      <c r="D505" s="125">
        <v>1212</v>
      </c>
      <c r="E505" s="153">
        <v>0</v>
      </c>
      <c r="F505" s="125">
        <v>1500</v>
      </c>
      <c r="G505" s="121" t="s">
        <v>64</v>
      </c>
      <c r="H505" s="125">
        <v>1500</v>
      </c>
      <c r="I505" s="150">
        <v>0</v>
      </c>
      <c r="J505" s="125">
        <v>1</v>
      </c>
      <c r="K505" s="150">
        <v>0</v>
      </c>
      <c r="L505" s="121">
        <f>SUM(J505:K505)</f>
        <v>1</v>
      </c>
    </row>
    <row r="506" spans="1:12" ht="13.5" customHeight="1">
      <c r="A506" s="14" t="s">
        <v>12</v>
      </c>
      <c r="B506" s="86">
        <v>61</v>
      </c>
      <c r="C506" s="39" t="s">
        <v>324</v>
      </c>
      <c r="D506" s="125">
        <f aca="true" t="shared" si="103" ref="D506:L506">D505</f>
        <v>1212</v>
      </c>
      <c r="E506" s="153">
        <f t="shared" si="103"/>
        <v>0</v>
      </c>
      <c r="F506" s="125">
        <f t="shared" si="103"/>
        <v>1500</v>
      </c>
      <c r="G506" s="125" t="str">
        <f t="shared" si="103"/>
        <v> -</v>
      </c>
      <c r="H506" s="125">
        <f t="shared" si="103"/>
        <v>1500</v>
      </c>
      <c r="I506" s="153">
        <f t="shared" si="103"/>
        <v>0</v>
      </c>
      <c r="J506" s="125">
        <f t="shared" si="103"/>
        <v>1</v>
      </c>
      <c r="K506" s="153">
        <f t="shared" si="103"/>
        <v>0</v>
      </c>
      <c r="L506" s="125">
        <f t="shared" si="103"/>
        <v>1</v>
      </c>
    </row>
    <row r="507" spans="1:12" ht="13.5" customHeight="1">
      <c r="A507" s="14" t="s">
        <v>12</v>
      </c>
      <c r="B507" s="63">
        <v>3.103</v>
      </c>
      <c r="C507" s="40" t="s">
        <v>227</v>
      </c>
      <c r="D507" s="146">
        <f aca="true" t="shared" si="104" ref="D507:L507">D501+D506</f>
        <v>1577</v>
      </c>
      <c r="E507" s="154">
        <f t="shared" si="104"/>
        <v>0</v>
      </c>
      <c r="F507" s="146">
        <f t="shared" si="104"/>
        <v>1501</v>
      </c>
      <c r="G507" s="154">
        <f t="shared" si="104"/>
        <v>0</v>
      </c>
      <c r="H507" s="146">
        <f t="shared" si="104"/>
        <v>1906</v>
      </c>
      <c r="I507" s="154">
        <f t="shared" si="104"/>
        <v>0</v>
      </c>
      <c r="J507" s="146">
        <f t="shared" si="104"/>
        <v>242</v>
      </c>
      <c r="K507" s="154">
        <f t="shared" si="104"/>
        <v>0</v>
      </c>
      <c r="L507" s="146">
        <f t="shared" si="104"/>
        <v>242</v>
      </c>
    </row>
    <row r="508" spans="1:12" ht="25.5">
      <c r="A508" s="14" t="s">
        <v>12</v>
      </c>
      <c r="B508" s="64">
        <v>3</v>
      </c>
      <c r="C508" s="39" t="s">
        <v>212</v>
      </c>
      <c r="D508" s="121">
        <f aca="true" t="shared" si="105" ref="D508:L508">D507+D495+D485</f>
        <v>11309</v>
      </c>
      <c r="E508" s="121">
        <f t="shared" si="105"/>
        <v>23529</v>
      </c>
      <c r="F508" s="91">
        <f t="shared" si="105"/>
        <v>5507</v>
      </c>
      <c r="G508" s="91">
        <f t="shared" si="105"/>
        <v>20000</v>
      </c>
      <c r="H508" s="121">
        <f t="shared" si="105"/>
        <v>25332</v>
      </c>
      <c r="I508" s="121">
        <f t="shared" si="105"/>
        <v>20000</v>
      </c>
      <c r="J508" s="121">
        <f t="shared" si="105"/>
        <v>66835</v>
      </c>
      <c r="K508" s="150">
        <f t="shared" si="105"/>
        <v>0</v>
      </c>
      <c r="L508" s="121">
        <f t="shared" si="105"/>
        <v>66835</v>
      </c>
    </row>
    <row r="509" spans="1:12" ht="12" customHeight="1">
      <c r="A509" s="14"/>
      <c r="B509" s="46"/>
      <c r="C509" s="39"/>
      <c r="D509" s="19"/>
      <c r="E509" s="96"/>
      <c r="F509" s="19"/>
      <c r="G509" s="96"/>
      <c r="H509" s="19"/>
      <c r="I509" s="19"/>
      <c r="J509" s="19"/>
      <c r="K509" s="96"/>
      <c r="L509" s="19"/>
    </row>
    <row r="510" spans="1:12" ht="13.5" customHeight="1">
      <c r="A510" s="14"/>
      <c r="B510" s="64">
        <v>4</v>
      </c>
      <c r="C510" s="39" t="s">
        <v>228</v>
      </c>
      <c r="D510" s="88"/>
      <c r="E510" s="88"/>
      <c r="F510" s="88"/>
      <c r="G510" s="88"/>
      <c r="H510" s="88"/>
      <c r="I510" s="88"/>
      <c r="J510" s="88"/>
      <c r="K510" s="88"/>
      <c r="L510" s="93"/>
    </row>
    <row r="511" spans="1:12" ht="13.5" customHeight="1">
      <c r="A511" s="14"/>
      <c r="B511" s="63">
        <v>4.8</v>
      </c>
      <c r="C511" s="40" t="s">
        <v>49</v>
      </c>
      <c r="D511" s="19"/>
      <c r="E511" s="19"/>
      <c r="F511" s="19"/>
      <c r="G511" s="19"/>
      <c r="H511" s="19"/>
      <c r="I511" s="19"/>
      <c r="J511" s="19"/>
      <c r="K511" s="19"/>
      <c r="L511" s="19"/>
    </row>
    <row r="512" spans="1:12" ht="13.5" customHeight="1">
      <c r="A512" s="14"/>
      <c r="B512" s="86">
        <v>61</v>
      </c>
      <c r="C512" s="39" t="s">
        <v>298</v>
      </c>
      <c r="D512" s="19"/>
      <c r="E512" s="19"/>
      <c r="F512" s="19"/>
      <c r="G512" s="19"/>
      <c r="H512" s="19"/>
      <c r="I512" s="19"/>
      <c r="J512" s="19"/>
      <c r="K512" s="19"/>
      <c r="L512" s="19"/>
    </row>
    <row r="513" spans="1:12" ht="13.5" customHeight="1">
      <c r="A513" s="14"/>
      <c r="B513" s="84" t="s">
        <v>246</v>
      </c>
      <c r="C513" s="39" t="s">
        <v>354</v>
      </c>
      <c r="D513" s="122">
        <v>2200</v>
      </c>
      <c r="E513" s="144">
        <v>0</v>
      </c>
      <c r="F513" s="158">
        <v>1</v>
      </c>
      <c r="G513" s="122" t="s">
        <v>64</v>
      </c>
      <c r="H513" s="122">
        <v>1</v>
      </c>
      <c r="I513" s="144">
        <v>0</v>
      </c>
      <c r="J513" s="144">
        <v>0</v>
      </c>
      <c r="K513" s="144">
        <v>0</v>
      </c>
      <c r="L513" s="144">
        <f>SUM(J513:K513)</f>
        <v>0</v>
      </c>
    </row>
    <row r="514" spans="1:12" ht="13.5" customHeight="1">
      <c r="A514" s="14" t="s">
        <v>12</v>
      </c>
      <c r="B514" s="86">
        <v>61</v>
      </c>
      <c r="C514" s="39" t="s">
        <v>298</v>
      </c>
      <c r="D514" s="146">
        <f aca="true" t="shared" si="106" ref="D514:L514">D513</f>
        <v>2200</v>
      </c>
      <c r="E514" s="154">
        <f t="shared" si="106"/>
        <v>0</v>
      </c>
      <c r="F514" s="146">
        <f t="shared" si="106"/>
        <v>1</v>
      </c>
      <c r="G514" s="146" t="str">
        <f t="shared" si="106"/>
        <v> -</v>
      </c>
      <c r="H514" s="146">
        <f t="shared" si="106"/>
        <v>1</v>
      </c>
      <c r="I514" s="154">
        <f t="shared" si="106"/>
        <v>0</v>
      </c>
      <c r="J514" s="154">
        <f t="shared" si="106"/>
        <v>0</v>
      </c>
      <c r="K514" s="154">
        <f t="shared" si="106"/>
        <v>0</v>
      </c>
      <c r="L514" s="154">
        <f t="shared" si="106"/>
        <v>0</v>
      </c>
    </row>
    <row r="515" spans="1:12" ht="13.5" customHeight="1">
      <c r="A515" s="14" t="s">
        <v>12</v>
      </c>
      <c r="B515" s="63">
        <v>4.8</v>
      </c>
      <c r="C515" s="40" t="s">
        <v>49</v>
      </c>
      <c r="D515" s="146">
        <f aca="true" t="shared" si="107" ref="D515:L515">D513</f>
        <v>2200</v>
      </c>
      <c r="E515" s="154">
        <f t="shared" si="107"/>
        <v>0</v>
      </c>
      <c r="F515" s="146">
        <f t="shared" si="107"/>
        <v>1</v>
      </c>
      <c r="G515" s="146" t="str">
        <f t="shared" si="107"/>
        <v> -</v>
      </c>
      <c r="H515" s="146">
        <f t="shared" si="107"/>
        <v>1</v>
      </c>
      <c r="I515" s="154">
        <f t="shared" si="107"/>
        <v>0</v>
      </c>
      <c r="J515" s="154">
        <f t="shared" si="107"/>
        <v>0</v>
      </c>
      <c r="K515" s="154">
        <f t="shared" si="107"/>
        <v>0</v>
      </c>
      <c r="L515" s="154">
        <f t="shared" si="107"/>
        <v>0</v>
      </c>
    </row>
    <row r="516" spans="1:12" ht="13.5" customHeight="1">
      <c r="A516" s="14" t="s">
        <v>12</v>
      </c>
      <c r="B516" s="64">
        <v>4</v>
      </c>
      <c r="C516" s="39" t="s">
        <v>228</v>
      </c>
      <c r="D516" s="146">
        <f aca="true" t="shared" si="108" ref="D516:L516">SUM(D514)</f>
        <v>2200</v>
      </c>
      <c r="E516" s="154">
        <f t="shared" si="108"/>
        <v>0</v>
      </c>
      <c r="F516" s="146">
        <f t="shared" si="108"/>
        <v>1</v>
      </c>
      <c r="G516" s="154">
        <f t="shared" si="108"/>
        <v>0</v>
      </c>
      <c r="H516" s="146">
        <f t="shared" si="108"/>
        <v>1</v>
      </c>
      <c r="I516" s="154">
        <f t="shared" si="108"/>
        <v>0</v>
      </c>
      <c r="J516" s="154">
        <f t="shared" si="108"/>
        <v>0</v>
      </c>
      <c r="K516" s="154">
        <f t="shared" si="108"/>
        <v>0</v>
      </c>
      <c r="L516" s="154">
        <f t="shared" si="108"/>
        <v>0</v>
      </c>
    </row>
    <row r="517" spans="1:12" ht="13.5" customHeight="1">
      <c r="A517" s="14" t="s">
        <v>12</v>
      </c>
      <c r="B517" s="54">
        <v>3435</v>
      </c>
      <c r="C517" s="40" t="s">
        <v>3</v>
      </c>
      <c r="D517" s="146">
        <f aca="true" t="shared" si="109" ref="D517:L517">D516+D508</f>
        <v>13509</v>
      </c>
      <c r="E517" s="146">
        <f t="shared" si="109"/>
        <v>23529</v>
      </c>
      <c r="F517" s="95">
        <f t="shared" si="109"/>
        <v>5508</v>
      </c>
      <c r="G517" s="95">
        <f t="shared" si="109"/>
        <v>20000</v>
      </c>
      <c r="H517" s="146">
        <f t="shared" si="109"/>
        <v>25333</v>
      </c>
      <c r="I517" s="146">
        <f t="shared" si="109"/>
        <v>20000</v>
      </c>
      <c r="J517" s="146">
        <f t="shared" si="109"/>
        <v>66835</v>
      </c>
      <c r="K517" s="154">
        <f t="shared" si="109"/>
        <v>0</v>
      </c>
      <c r="L517" s="146">
        <f t="shared" si="109"/>
        <v>66835</v>
      </c>
    </row>
    <row r="518" spans="1:12" ht="13.5" customHeight="1">
      <c r="A518" s="65" t="s">
        <v>12</v>
      </c>
      <c r="B518" s="66"/>
      <c r="C518" s="67" t="s">
        <v>13</v>
      </c>
      <c r="D518" s="146">
        <f aca="true" t="shared" si="110" ref="D518:L518">D470+D453+D106+D517+D28</f>
        <v>208812</v>
      </c>
      <c r="E518" s="146">
        <f t="shared" si="110"/>
        <v>336379</v>
      </c>
      <c r="F518" s="95">
        <f t="shared" si="110"/>
        <v>427851</v>
      </c>
      <c r="G518" s="95">
        <f t="shared" si="110"/>
        <v>344454</v>
      </c>
      <c r="H518" s="146">
        <f t="shared" si="110"/>
        <v>468844</v>
      </c>
      <c r="I518" s="146">
        <f t="shared" si="110"/>
        <v>356515</v>
      </c>
      <c r="J518" s="146">
        <f t="shared" si="110"/>
        <v>763849</v>
      </c>
      <c r="K518" s="146">
        <f t="shared" si="110"/>
        <v>338937</v>
      </c>
      <c r="L518" s="146">
        <f t="shared" si="110"/>
        <v>1102786</v>
      </c>
    </row>
    <row r="519" spans="1:12" ht="12" customHeight="1">
      <c r="A519" s="14"/>
      <c r="B519" s="46"/>
      <c r="C519" s="40"/>
      <c r="D519" s="19"/>
      <c r="E519" s="19"/>
      <c r="F519" s="19"/>
      <c r="G519" s="19"/>
      <c r="H519" s="19"/>
      <c r="I519" s="19"/>
      <c r="J519" s="19"/>
      <c r="K519" s="19"/>
      <c r="L519" s="19"/>
    </row>
    <row r="520" spans="3:12" ht="13.5" customHeight="1">
      <c r="C520" s="38" t="s">
        <v>229</v>
      </c>
      <c r="D520" s="19"/>
      <c r="E520" s="19"/>
      <c r="F520" s="19"/>
      <c r="G520" s="19"/>
      <c r="H520" s="19"/>
      <c r="I520" s="19"/>
      <c r="J520" s="19"/>
      <c r="K520" s="19"/>
      <c r="L520" s="19"/>
    </row>
    <row r="521" spans="1:12" ht="13.5" customHeight="1">
      <c r="A521" s="23" t="s">
        <v>14</v>
      </c>
      <c r="B521" s="49">
        <v>4406</v>
      </c>
      <c r="C521" s="38" t="s">
        <v>320</v>
      </c>
      <c r="D521" s="88"/>
      <c r="E521" s="88"/>
      <c r="F521" s="88"/>
      <c r="G521" s="88"/>
      <c r="H521" s="88"/>
      <c r="I521" s="88"/>
      <c r="J521" s="88"/>
      <c r="K521" s="88"/>
      <c r="L521" s="88"/>
    </row>
    <row r="522" spans="1:12" ht="13.5" customHeight="1">
      <c r="A522" s="44"/>
      <c r="B522" s="80">
        <v>1</v>
      </c>
      <c r="C522" s="78" t="s">
        <v>321</v>
      </c>
      <c r="D522" s="167"/>
      <c r="E522" s="167"/>
      <c r="F522" s="167"/>
      <c r="G522" s="167"/>
      <c r="H522" s="167"/>
      <c r="I522" s="167"/>
      <c r="J522" s="167"/>
      <c r="K522" s="167"/>
      <c r="L522" s="167"/>
    </row>
    <row r="523" spans="1:12" ht="13.5" customHeight="1">
      <c r="A523" s="171"/>
      <c r="B523" s="204">
        <v>1.07</v>
      </c>
      <c r="C523" s="205" t="s">
        <v>347</v>
      </c>
      <c r="D523" s="206"/>
      <c r="E523" s="206"/>
      <c r="F523" s="206"/>
      <c r="G523" s="206"/>
      <c r="H523" s="206"/>
      <c r="I523" s="206"/>
      <c r="J523" s="206"/>
      <c r="K523" s="206"/>
      <c r="L523" s="206"/>
    </row>
    <row r="524" spans="1:12" ht="13.5" customHeight="1">
      <c r="A524" s="14"/>
      <c r="B524" s="76" t="s">
        <v>243</v>
      </c>
      <c r="C524" s="39" t="s">
        <v>17</v>
      </c>
      <c r="D524" s="90"/>
      <c r="E524" s="90"/>
      <c r="F524" s="90"/>
      <c r="G524" s="90"/>
      <c r="H524" s="90"/>
      <c r="I524" s="90"/>
      <c r="J524" s="90"/>
      <c r="K524" s="90"/>
      <c r="L524" s="90"/>
    </row>
    <row r="525" spans="1:12" ht="13.5" customHeight="1">
      <c r="A525" s="14"/>
      <c r="B525" s="45" t="s">
        <v>300</v>
      </c>
      <c r="C525" s="39" t="s">
        <v>299</v>
      </c>
      <c r="D525" s="125">
        <v>478</v>
      </c>
      <c r="E525" s="153">
        <v>0</v>
      </c>
      <c r="F525" s="161" t="s">
        <v>64</v>
      </c>
      <c r="G525" s="125" t="s">
        <v>64</v>
      </c>
      <c r="H525" s="153">
        <v>0</v>
      </c>
      <c r="I525" s="153">
        <v>0</v>
      </c>
      <c r="J525" s="153">
        <v>0</v>
      </c>
      <c r="K525" s="153">
        <v>0</v>
      </c>
      <c r="L525" s="153">
        <f>SUM(J525:K525)</f>
        <v>0</v>
      </c>
    </row>
    <row r="526" spans="1:12" ht="13.5" customHeight="1">
      <c r="A526" s="14" t="s">
        <v>12</v>
      </c>
      <c r="B526" s="41" t="s">
        <v>243</v>
      </c>
      <c r="C526" s="10" t="s">
        <v>17</v>
      </c>
      <c r="D526" s="125">
        <f aca="true" t="shared" si="111" ref="D526:L526">SUM(D525)</f>
        <v>478</v>
      </c>
      <c r="E526" s="153">
        <f t="shared" si="111"/>
        <v>0</v>
      </c>
      <c r="F526" s="153">
        <f t="shared" si="111"/>
        <v>0</v>
      </c>
      <c r="G526" s="153">
        <f t="shared" si="111"/>
        <v>0</v>
      </c>
      <c r="H526" s="153">
        <f t="shared" si="111"/>
        <v>0</v>
      </c>
      <c r="I526" s="153">
        <f t="shared" si="111"/>
        <v>0</v>
      </c>
      <c r="J526" s="153">
        <f t="shared" si="111"/>
        <v>0</v>
      </c>
      <c r="K526" s="153">
        <f t="shared" si="111"/>
        <v>0</v>
      </c>
      <c r="L526" s="153">
        <f t="shared" si="111"/>
        <v>0</v>
      </c>
    </row>
    <row r="527" spans="2:12" ht="12" customHeight="1">
      <c r="B527" s="55"/>
      <c r="C527" s="38"/>
      <c r="D527" s="88"/>
      <c r="E527" s="88"/>
      <c r="F527" s="88"/>
      <c r="G527" s="88"/>
      <c r="H527" s="88"/>
      <c r="I527" s="88"/>
      <c r="J527" s="88"/>
      <c r="K527" s="88"/>
      <c r="L527" s="88"/>
    </row>
    <row r="528" spans="2:12" ht="13.5" customHeight="1">
      <c r="B528" s="41" t="s">
        <v>231</v>
      </c>
      <c r="C528" s="10" t="s">
        <v>29</v>
      </c>
      <c r="D528" s="88"/>
      <c r="E528" s="93"/>
      <c r="F528" s="88"/>
      <c r="G528" s="93"/>
      <c r="H528" s="88"/>
      <c r="I528" s="93"/>
      <c r="J528" s="88"/>
      <c r="K528" s="93"/>
      <c r="L528" s="93"/>
    </row>
    <row r="529" spans="1:12" ht="13.5" customHeight="1">
      <c r="A529" s="14"/>
      <c r="B529" s="45" t="s">
        <v>177</v>
      </c>
      <c r="C529" s="39" t="s">
        <v>230</v>
      </c>
      <c r="D529" s="144">
        <v>0</v>
      </c>
      <c r="E529" s="144">
        <v>0</v>
      </c>
      <c r="F529" s="124" t="s">
        <v>64</v>
      </c>
      <c r="G529" s="122" t="s">
        <v>64</v>
      </c>
      <c r="H529" s="152">
        <v>0</v>
      </c>
      <c r="I529" s="144">
        <v>0</v>
      </c>
      <c r="J529" s="152">
        <v>0</v>
      </c>
      <c r="K529" s="144">
        <v>0</v>
      </c>
      <c r="L529" s="144">
        <f>SUM(J529:K529)</f>
        <v>0</v>
      </c>
    </row>
    <row r="530" spans="1:12" ht="13.5" customHeight="1">
      <c r="A530" s="14" t="s">
        <v>12</v>
      </c>
      <c r="B530" s="76" t="s">
        <v>231</v>
      </c>
      <c r="C530" s="39" t="s">
        <v>29</v>
      </c>
      <c r="D530" s="155">
        <f aca="true" t="shared" si="112" ref="D530:L530">SUM(D529:D529)</f>
        <v>0</v>
      </c>
      <c r="E530" s="155">
        <f t="shared" si="112"/>
        <v>0</v>
      </c>
      <c r="F530" s="155">
        <f t="shared" si="112"/>
        <v>0</v>
      </c>
      <c r="G530" s="155">
        <f t="shared" si="112"/>
        <v>0</v>
      </c>
      <c r="H530" s="155">
        <f t="shared" si="112"/>
        <v>0</v>
      </c>
      <c r="I530" s="155">
        <f t="shared" si="112"/>
        <v>0</v>
      </c>
      <c r="J530" s="155">
        <f t="shared" si="112"/>
        <v>0</v>
      </c>
      <c r="K530" s="155">
        <f t="shared" si="112"/>
        <v>0</v>
      </c>
      <c r="L530" s="155">
        <f t="shared" si="112"/>
        <v>0</v>
      </c>
    </row>
    <row r="531" spans="1:12" ht="13.5" customHeight="1">
      <c r="A531" s="14" t="s">
        <v>12</v>
      </c>
      <c r="B531" s="63">
        <v>1.07</v>
      </c>
      <c r="C531" s="40" t="s">
        <v>233</v>
      </c>
      <c r="D531" s="146">
        <f aca="true" t="shared" si="113" ref="D531:L531">D530+D526</f>
        <v>478</v>
      </c>
      <c r="E531" s="154">
        <f t="shared" si="113"/>
        <v>0</v>
      </c>
      <c r="F531" s="154">
        <f t="shared" si="113"/>
        <v>0</v>
      </c>
      <c r="G531" s="154">
        <f t="shared" si="113"/>
        <v>0</v>
      </c>
      <c r="H531" s="154">
        <f t="shared" si="113"/>
        <v>0</v>
      </c>
      <c r="I531" s="154">
        <f t="shared" si="113"/>
        <v>0</v>
      </c>
      <c r="J531" s="154">
        <f t="shared" si="113"/>
        <v>0</v>
      </c>
      <c r="K531" s="154">
        <f t="shared" si="113"/>
        <v>0</v>
      </c>
      <c r="L531" s="154">
        <f t="shared" si="113"/>
        <v>0</v>
      </c>
    </row>
    <row r="532" spans="1:12" ht="12.75">
      <c r="A532" s="14"/>
      <c r="B532" s="63"/>
      <c r="C532" s="40"/>
      <c r="D532" s="19"/>
      <c r="E532" s="19"/>
      <c r="F532" s="19"/>
      <c r="G532" s="19"/>
      <c r="H532" s="19"/>
      <c r="I532" s="19"/>
      <c r="J532" s="19"/>
      <c r="K532" s="19"/>
      <c r="L532" s="19"/>
    </row>
    <row r="533" spans="1:12" ht="25.5">
      <c r="A533" s="14"/>
      <c r="B533" s="63">
        <v>1.101</v>
      </c>
      <c r="C533" s="40" t="s">
        <v>119</v>
      </c>
      <c r="D533" s="19"/>
      <c r="E533" s="19"/>
      <c r="F533" s="19"/>
      <c r="G533" s="19"/>
      <c r="H533" s="19"/>
      <c r="I533" s="19"/>
      <c r="J533" s="19"/>
      <c r="K533" s="19"/>
      <c r="L533" s="19"/>
    </row>
    <row r="534" spans="1:12" ht="13.5" customHeight="1">
      <c r="A534" s="14"/>
      <c r="B534" s="76" t="s">
        <v>245</v>
      </c>
      <c r="C534" s="39" t="s">
        <v>109</v>
      </c>
      <c r="D534" s="19"/>
      <c r="E534" s="19"/>
      <c r="F534" s="19"/>
      <c r="G534" s="19"/>
      <c r="H534" s="19"/>
      <c r="I534" s="19"/>
      <c r="J534" s="19"/>
      <c r="K534" s="19"/>
      <c r="L534" s="19"/>
    </row>
    <row r="535" spans="1:12" ht="13.5" customHeight="1">
      <c r="A535" s="14"/>
      <c r="B535" s="76" t="s">
        <v>243</v>
      </c>
      <c r="C535" s="39" t="s">
        <v>244</v>
      </c>
      <c r="D535" s="19"/>
      <c r="E535" s="19"/>
      <c r="F535" s="19"/>
      <c r="G535" s="19"/>
      <c r="H535" s="19"/>
      <c r="I535" s="19"/>
      <c r="J535" s="19"/>
      <c r="K535" s="19"/>
      <c r="L535" s="19"/>
    </row>
    <row r="536" spans="1:12" ht="38.25">
      <c r="A536" s="14"/>
      <c r="B536" s="84" t="s">
        <v>255</v>
      </c>
      <c r="C536" s="39" t="s">
        <v>322</v>
      </c>
      <c r="D536" s="122">
        <v>32868</v>
      </c>
      <c r="E536" s="144">
        <v>0</v>
      </c>
      <c r="F536" s="158">
        <v>25100</v>
      </c>
      <c r="G536" s="122" t="s">
        <v>64</v>
      </c>
      <c r="H536" s="122">
        <v>25100</v>
      </c>
      <c r="I536" s="144">
        <v>0</v>
      </c>
      <c r="J536" s="122">
        <v>27000</v>
      </c>
      <c r="K536" s="144">
        <v>0</v>
      </c>
      <c r="L536" s="122">
        <f>SUM(J536:K536)</f>
        <v>27000</v>
      </c>
    </row>
    <row r="537" spans="1:12" ht="13.5" customHeight="1">
      <c r="A537" s="14"/>
      <c r="B537" s="84"/>
      <c r="C537" s="39"/>
      <c r="D537" s="19"/>
      <c r="E537" s="19"/>
      <c r="F537" s="19"/>
      <c r="G537" s="19"/>
      <c r="H537" s="19"/>
      <c r="I537" s="19"/>
      <c r="J537" s="19"/>
      <c r="K537" s="19"/>
      <c r="L537" s="19"/>
    </row>
    <row r="538" spans="1:12" ht="13.5" customHeight="1">
      <c r="A538" s="14"/>
      <c r="B538" s="76" t="s">
        <v>240</v>
      </c>
      <c r="C538" s="69" t="s">
        <v>241</v>
      </c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2" ht="13.5" customHeight="1">
      <c r="A539" s="14"/>
      <c r="B539" s="76" t="s">
        <v>232</v>
      </c>
      <c r="C539" s="69" t="s">
        <v>39</v>
      </c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2" ht="38.25">
      <c r="A540" s="14"/>
      <c r="B540" s="84" t="s">
        <v>242</v>
      </c>
      <c r="C540" s="69" t="s">
        <v>366</v>
      </c>
      <c r="D540" s="150">
        <v>0</v>
      </c>
      <c r="E540" s="150">
        <v>0</v>
      </c>
      <c r="F540" s="121" t="s">
        <v>64</v>
      </c>
      <c r="G540" s="121" t="s">
        <v>64</v>
      </c>
      <c r="H540" s="150">
        <v>0</v>
      </c>
      <c r="I540" s="150">
        <v>0</v>
      </c>
      <c r="J540" s="150">
        <v>0</v>
      </c>
      <c r="K540" s="150">
        <v>0</v>
      </c>
      <c r="L540" s="150">
        <f>SUM(J540:K540)</f>
        <v>0</v>
      </c>
    </row>
    <row r="541" spans="1:12" ht="25.5">
      <c r="A541" s="14" t="s">
        <v>12</v>
      </c>
      <c r="B541" s="63">
        <v>1.101</v>
      </c>
      <c r="C541" s="40" t="s">
        <v>119</v>
      </c>
      <c r="D541" s="121">
        <f aca="true" t="shared" si="114" ref="D541:L541">SUM(D535:D540)</f>
        <v>32868</v>
      </c>
      <c r="E541" s="150">
        <f t="shared" si="114"/>
        <v>0</v>
      </c>
      <c r="F541" s="121">
        <f t="shared" si="114"/>
        <v>25100</v>
      </c>
      <c r="G541" s="150">
        <f t="shared" si="114"/>
        <v>0</v>
      </c>
      <c r="H541" s="121">
        <f t="shared" si="114"/>
        <v>25100</v>
      </c>
      <c r="I541" s="150">
        <f t="shared" si="114"/>
        <v>0</v>
      </c>
      <c r="J541" s="121">
        <f t="shared" si="114"/>
        <v>27000</v>
      </c>
      <c r="K541" s="150">
        <f t="shared" si="114"/>
        <v>0</v>
      </c>
      <c r="L541" s="121">
        <f t="shared" si="114"/>
        <v>27000</v>
      </c>
    </row>
    <row r="542" spans="1:12" ht="13.5" customHeight="1">
      <c r="A542" s="14" t="s">
        <v>12</v>
      </c>
      <c r="B542" s="64">
        <v>1</v>
      </c>
      <c r="C542" s="39" t="s">
        <v>321</v>
      </c>
      <c r="D542" s="121">
        <f aca="true" t="shared" si="115" ref="D542:I542">D531+D541</f>
        <v>33346</v>
      </c>
      <c r="E542" s="150">
        <f t="shared" si="115"/>
        <v>0</v>
      </c>
      <c r="F542" s="121">
        <f t="shared" si="115"/>
        <v>25100</v>
      </c>
      <c r="G542" s="150">
        <f t="shared" si="115"/>
        <v>0</v>
      </c>
      <c r="H542" s="121">
        <f t="shared" si="115"/>
        <v>25100</v>
      </c>
      <c r="I542" s="150">
        <f t="shared" si="115"/>
        <v>0</v>
      </c>
      <c r="J542" s="121">
        <f>J531+J541</f>
        <v>27000</v>
      </c>
      <c r="K542" s="150">
        <f>K531+K541</f>
        <v>0</v>
      </c>
      <c r="L542" s="121">
        <f>L531+L541</f>
        <v>27000</v>
      </c>
    </row>
    <row r="543" spans="1:12" ht="13.5" customHeight="1">
      <c r="A543" s="14"/>
      <c r="B543" s="64"/>
      <c r="C543" s="39"/>
      <c r="D543" s="19"/>
      <c r="E543" s="19"/>
      <c r="F543" s="19"/>
      <c r="G543" s="19"/>
      <c r="H543" s="19"/>
      <c r="I543" s="19"/>
      <c r="J543" s="19"/>
      <c r="K543" s="19"/>
      <c r="L543" s="19"/>
    </row>
    <row r="544" spans="1:12" ht="13.5" customHeight="1">
      <c r="A544" s="14"/>
      <c r="B544" s="64">
        <v>2</v>
      </c>
      <c r="C544" s="39" t="s">
        <v>343</v>
      </c>
      <c r="D544" s="19"/>
      <c r="E544" s="19"/>
      <c r="F544" s="19"/>
      <c r="G544" s="19"/>
      <c r="H544" s="19"/>
      <c r="I544" s="19"/>
      <c r="J544" s="19"/>
      <c r="K544" s="19"/>
      <c r="L544" s="19"/>
    </row>
    <row r="545" spans="1:12" ht="13.5" customHeight="1">
      <c r="A545" s="14"/>
      <c r="B545" s="63">
        <v>2.112</v>
      </c>
      <c r="C545" s="40" t="s">
        <v>202</v>
      </c>
      <c r="D545" s="19"/>
      <c r="E545" s="19"/>
      <c r="F545" s="19"/>
      <c r="G545" s="19"/>
      <c r="H545" s="19"/>
      <c r="I545" s="19"/>
      <c r="J545" s="19"/>
      <c r="K545" s="19"/>
      <c r="L545" s="19"/>
    </row>
    <row r="546" spans="1:12" ht="13.5" customHeight="1">
      <c r="A546" s="14"/>
      <c r="B546" s="68">
        <v>44</v>
      </c>
      <c r="C546" s="39" t="s">
        <v>17</v>
      </c>
      <c r="D546" s="19"/>
      <c r="E546" s="19"/>
      <c r="F546" s="19"/>
      <c r="G546" s="19"/>
      <c r="H546" s="19"/>
      <c r="I546" s="19"/>
      <c r="J546" s="19"/>
      <c r="K546" s="19"/>
      <c r="L546" s="19"/>
    </row>
    <row r="547" spans="1:12" ht="13.5" customHeight="1">
      <c r="A547" s="14"/>
      <c r="B547" s="64" t="s">
        <v>276</v>
      </c>
      <c r="C547" s="39" t="s">
        <v>277</v>
      </c>
      <c r="D547" s="144">
        <v>0</v>
      </c>
      <c r="E547" s="144">
        <v>0</v>
      </c>
      <c r="F547" s="122" t="s">
        <v>64</v>
      </c>
      <c r="G547" s="122" t="s">
        <v>64</v>
      </c>
      <c r="H547" s="144">
        <v>0</v>
      </c>
      <c r="I547" s="144">
        <v>0</v>
      </c>
      <c r="J547" s="144">
        <v>0</v>
      </c>
      <c r="K547" s="144">
        <v>0</v>
      </c>
      <c r="L547" s="144">
        <f>SUM(J547:K547)</f>
        <v>0</v>
      </c>
    </row>
    <row r="548" spans="1:12" ht="13.5" customHeight="1">
      <c r="A548" s="14"/>
      <c r="B548" s="63"/>
      <c r="C548" s="40"/>
      <c r="D548" s="19"/>
      <c r="E548" s="19"/>
      <c r="F548" s="19"/>
      <c r="G548" s="19"/>
      <c r="H548" s="19"/>
      <c r="I548" s="19"/>
      <c r="J548" s="19"/>
      <c r="K548" s="19"/>
      <c r="L548" s="19"/>
    </row>
    <row r="549" spans="1:12" ht="13.5" customHeight="1">
      <c r="A549" s="14"/>
      <c r="B549" s="64">
        <v>46</v>
      </c>
      <c r="C549" s="39" t="s">
        <v>29</v>
      </c>
      <c r="D549" s="19"/>
      <c r="E549" s="19"/>
      <c r="F549" s="19"/>
      <c r="G549" s="19"/>
      <c r="H549" s="19"/>
      <c r="I549" s="19"/>
      <c r="J549" s="19"/>
      <c r="K549" s="19"/>
      <c r="L549" s="19"/>
    </row>
    <row r="550" spans="1:12" ht="13.5" customHeight="1">
      <c r="A550" s="44"/>
      <c r="B550" s="80" t="s">
        <v>258</v>
      </c>
      <c r="C550" s="78" t="s">
        <v>307</v>
      </c>
      <c r="D550" s="121">
        <v>29203</v>
      </c>
      <c r="E550" s="150">
        <v>0</v>
      </c>
      <c r="F550" s="157">
        <v>30000</v>
      </c>
      <c r="G550" s="121" t="s">
        <v>64</v>
      </c>
      <c r="H550" s="121">
        <v>30000</v>
      </c>
      <c r="I550" s="150">
        <v>0</v>
      </c>
      <c r="J550" s="150">
        <v>0</v>
      </c>
      <c r="K550" s="150">
        <v>0</v>
      </c>
      <c r="L550" s="150">
        <f>SUM(J550:K550)</f>
        <v>0</v>
      </c>
    </row>
    <row r="551" spans="1:12" ht="13.5" customHeight="1">
      <c r="A551" s="171"/>
      <c r="B551" s="203" t="s">
        <v>328</v>
      </c>
      <c r="C551" s="173" t="s">
        <v>327</v>
      </c>
      <c r="D551" s="176">
        <v>0</v>
      </c>
      <c r="E551" s="176">
        <v>0</v>
      </c>
      <c r="F551" s="174" t="s">
        <v>64</v>
      </c>
      <c r="G551" s="174" t="s">
        <v>64</v>
      </c>
      <c r="H551" s="176">
        <v>0</v>
      </c>
      <c r="I551" s="176">
        <v>0</v>
      </c>
      <c r="J551" s="176">
        <v>0</v>
      </c>
      <c r="K551" s="176">
        <v>0</v>
      </c>
      <c r="L551" s="176">
        <f>SUM(J551:K551)</f>
        <v>0</v>
      </c>
    </row>
    <row r="552" spans="1:12" ht="13.5" customHeight="1">
      <c r="A552" s="14"/>
      <c r="B552" s="64" t="s">
        <v>379</v>
      </c>
      <c r="C552" s="181" t="s">
        <v>380</v>
      </c>
      <c r="D552" s="144">
        <v>0</v>
      </c>
      <c r="E552" s="144">
        <v>0</v>
      </c>
      <c r="F552" s="122">
        <v>2000</v>
      </c>
      <c r="G552" s="122" t="s">
        <v>64</v>
      </c>
      <c r="H552" s="122">
        <v>2000</v>
      </c>
      <c r="I552" s="144">
        <v>0</v>
      </c>
      <c r="J552" s="144">
        <v>0</v>
      </c>
      <c r="K552" s="144">
        <v>0</v>
      </c>
      <c r="L552" s="144">
        <f>SUM(J552:K552)</f>
        <v>0</v>
      </c>
    </row>
    <row r="553" spans="1:12" ht="13.5" customHeight="1">
      <c r="A553" s="14" t="s">
        <v>12</v>
      </c>
      <c r="B553" s="64">
        <v>46</v>
      </c>
      <c r="C553" s="39" t="s">
        <v>29</v>
      </c>
      <c r="D553" s="146">
        <f aca="true" t="shared" si="116" ref="D553:L553">SUM(D550:D552)</f>
        <v>29203</v>
      </c>
      <c r="E553" s="154">
        <f t="shared" si="116"/>
        <v>0</v>
      </c>
      <c r="F553" s="146">
        <f t="shared" si="116"/>
        <v>32000</v>
      </c>
      <c r="G553" s="154">
        <f t="shared" si="116"/>
        <v>0</v>
      </c>
      <c r="H553" s="146">
        <f t="shared" si="116"/>
        <v>32000</v>
      </c>
      <c r="I553" s="154">
        <f t="shared" si="116"/>
        <v>0</v>
      </c>
      <c r="J553" s="154">
        <f t="shared" si="116"/>
        <v>0</v>
      </c>
      <c r="K553" s="154">
        <f t="shared" si="116"/>
        <v>0</v>
      </c>
      <c r="L553" s="154">
        <f t="shared" si="116"/>
        <v>0</v>
      </c>
    </row>
    <row r="554" spans="1:12" ht="13.5" customHeight="1">
      <c r="A554" s="14"/>
      <c r="B554" s="64"/>
      <c r="C554" s="39"/>
      <c r="D554" s="122"/>
      <c r="E554" s="144"/>
      <c r="F554" s="122"/>
      <c r="G554" s="144"/>
      <c r="H554" s="122"/>
      <c r="I554" s="144"/>
      <c r="J554" s="144"/>
      <c r="K554" s="144"/>
      <c r="L554" s="144"/>
    </row>
    <row r="555" spans="1:12" ht="13.5" customHeight="1">
      <c r="A555" s="14"/>
      <c r="B555" s="64">
        <v>48</v>
      </c>
      <c r="C555" s="39" t="s">
        <v>39</v>
      </c>
      <c r="D555" s="19"/>
      <c r="E555" s="19"/>
      <c r="F555" s="19"/>
      <c r="G555" s="19"/>
      <c r="H555" s="19"/>
      <c r="I555" s="19"/>
      <c r="J555" s="19"/>
      <c r="K555" s="19"/>
      <c r="L555" s="19"/>
    </row>
    <row r="556" spans="1:12" ht="25.5">
      <c r="A556" s="14"/>
      <c r="B556" s="64" t="s">
        <v>251</v>
      </c>
      <c r="C556" s="39" t="s">
        <v>252</v>
      </c>
      <c r="D556" s="122">
        <v>650</v>
      </c>
      <c r="E556" s="144">
        <v>0</v>
      </c>
      <c r="F556" s="158">
        <v>1</v>
      </c>
      <c r="G556" s="122" t="s">
        <v>64</v>
      </c>
      <c r="H556" s="122">
        <v>1</v>
      </c>
      <c r="I556" s="144">
        <v>0</v>
      </c>
      <c r="J556" s="144">
        <v>0</v>
      </c>
      <c r="K556" s="144">
        <v>0</v>
      </c>
      <c r="L556" s="144">
        <f>SUM(J556:K556)</f>
        <v>0</v>
      </c>
    </row>
    <row r="557" spans="1:12" ht="25.5">
      <c r="A557" s="14"/>
      <c r="B557" s="64" t="s">
        <v>301</v>
      </c>
      <c r="C557" s="39" t="s">
        <v>303</v>
      </c>
      <c r="D557" s="122">
        <v>650</v>
      </c>
      <c r="E557" s="144">
        <v>0</v>
      </c>
      <c r="F557" s="158">
        <v>1</v>
      </c>
      <c r="G557" s="122" t="s">
        <v>64</v>
      </c>
      <c r="H557" s="122">
        <v>1</v>
      </c>
      <c r="I557" s="144">
        <v>0</v>
      </c>
      <c r="J557" s="144">
        <v>0</v>
      </c>
      <c r="K557" s="144">
        <v>0</v>
      </c>
      <c r="L557" s="144">
        <f>SUM(J557:K557)</f>
        <v>0</v>
      </c>
    </row>
    <row r="558" spans="1:12" ht="38.25">
      <c r="A558" s="14"/>
      <c r="B558" s="64" t="s">
        <v>302</v>
      </c>
      <c r="C558" s="135" t="s">
        <v>364</v>
      </c>
      <c r="D558" s="144">
        <v>0</v>
      </c>
      <c r="E558" s="144">
        <v>0</v>
      </c>
      <c r="F558" s="158">
        <v>1</v>
      </c>
      <c r="G558" s="122" t="s">
        <v>64</v>
      </c>
      <c r="H558" s="122">
        <v>1</v>
      </c>
      <c r="I558" s="144">
        <v>0</v>
      </c>
      <c r="J558" s="144">
        <v>0</v>
      </c>
      <c r="K558" s="144">
        <v>0</v>
      </c>
      <c r="L558" s="144">
        <f>SUM(J558:K558)</f>
        <v>0</v>
      </c>
    </row>
    <row r="559" spans="1:12" ht="25.5">
      <c r="A559" s="14"/>
      <c r="B559" s="64" t="s">
        <v>358</v>
      </c>
      <c r="C559" s="135" t="s">
        <v>359</v>
      </c>
      <c r="D559" s="121">
        <v>2720</v>
      </c>
      <c r="E559" s="150">
        <v>0</v>
      </c>
      <c r="F559" s="121" t="s">
        <v>64</v>
      </c>
      <c r="G559" s="121" t="s">
        <v>64</v>
      </c>
      <c r="H559" s="150">
        <v>0</v>
      </c>
      <c r="I559" s="150">
        <v>0</v>
      </c>
      <c r="J559" s="150">
        <v>0</v>
      </c>
      <c r="K559" s="150">
        <v>0</v>
      </c>
      <c r="L559" s="150">
        <f>SUM(J559:K559)</f>
        <v>0</v>
      </c>
    </row>
    <row r="560" spans="1:12" ht="12.75">
      <c r="A560" s="14" t="s">
        <v>12</v>
      </c>
      <c r="B560" s="64">
        <v>48</v>
      </c>
      <c r="C560" s="39" t="s">
        <v>39</v>
      </c>
      <c r="D560" s="121">
        <f aca="true" t="shared" si="117" ref="D560:L560">SUM(D556:D559)</f>
        <v>4020</v>
      </c>
      <c r="E560" s="150">
        <f t="shared" si="117"/>
        <v>0</v>
      </c>
      <c r="F560" s="121">
        <f t="shared" si="117"/>
        <v>3</v>
      </c>
      <c r="G560" s="150">
        <f t="shared" si="117"/>
        <v>0</v>
      </c>
      <c r="H560" s="121">
        <f t="shared" si="117"/>
        <v>3</v>
      </c>
      <c r="I560" s="150">
        <f t="shared" si="117"/>
        <v>0</v>
      </c>
      <c r="J560" s="150">
        <f t="shared" si="117"/>
        <v>0</v>
      </c>
      <c r="K560" s="150">
        <f t="shared" si="117"/>
        <v>0</v>
      </c>
      <c r="L560" s="150">
        <f t="shared" si="117"/>
        <v>0</v>
      </c>
    </row>
    <row r="561" spans="1:12" ht="12.75">
      <c r="A561" s="14" t="s">
        <v>12</v>
      </c>
      <c r="B561" s="63">
        <v>2.112</v>
      </c>
      <c r="C561" s="40" t="s">
        <v>202</v>
      </c>
      <c r="D561" s="121">
        <f aca="true" t="shared" si="118" ref="D561:L561">D560+D553+D547</f>
        <v>33223</v>
      </c>
      <c r="E561" s="150">
        <f t="shared" si="118"/>
        <v>0</v>
      </c>
      <c r="F561" s="121">
        <f t="shared" si="118"/>
        <v>32003</v>
      </c>
      <c r="G561" s="150">
        <f t="shared" si="118"/>
        <v>0</v>
      </c>
      <c r="H561" s="121">
        <f t="shared" si="118"/>
        <v>32003</v>
      </c>
      <c r="I561" s="150">
        <f t="shared" si="118"/>
        <v>0</v>
      </c>
      <c r="J561" s="150">
        <f t="shared" si="118"/>
        <v>0</v>
      </c>
      <c r="K561" s="150">
        <f t="shared" si="118"/>
        <v>0</v>
      </c>
      <c r="L561" s="150">
        <f t="shared" si="118"/>
        <v>0</v>
      </c>
    </row>
    <row r="562" spans="1:12" ht="12.75">
      <c r="A562" s="14" t="s">
        <v>12</v>
      </c>
      <c r="B562" s="64">
        <v>2</v>
      </c>
      <c r="C562" s="39" t="s">
        <v>343</v>
      </c>
      <c r="D562" s="146">
        <f aca="true" t="shared" si="119" ref="D562:L562">D561</f>
        <v>33223</v>
      </c>
      <c r="E562" s="154">
        <f t="shared" si="119"/>
        <v>0</v>
      </c>
      <c r="F562" s="146">
        <f t="shared" si="119"/>
        <v>32003</v>
      </c>
      <c r="G562" s="154">
        <f t="shared" si="119"/>
        <v>0</v>
      </c>
      <c r="H562" s="146">
        <f t="shared" si="119"/>
        <v>32003</v>
      </c>
      <c r="I562" s="154">
        <f t="shared" si="119"/>
        <v>0</v>
      </c>
      <c r="J562" s="154">
        <f t="shared" si="119"/>
        <v>0</v>
      </c>
      <c r="K562" s="154">
        <f t="shared" si="119"/>
        <v>0</v>
      </c>
      <c r="L562" s="154">
        <f t="shared" si="119"/>
        <v>0</v>
      </c>
    </row>
    <row r="563" spans="1:12" ht="12.75">
      <c r="A563" s="23" t="s">
        <v>12</v>
      </c>
      <c r="B563" s="49">
        <v>4406</v>
      </c>
      <c r="C563" s="38" t="s">
        <v>320</v>
      </c>
      <c r="D563" s="121">
        <f aca="true" t="shared" si="120" ref="D563:L563">D542+D562</f>
        <v>66569</v>
      </c>
      <c r="E563" s="150">
        <f t="shared" si="120"/>
        <v>0</v>
      </c>
      <c r="F563" s="121">
        <f t="shared" si="120"/>
        <v>57103</v>
      </c>
      <c r="G563" s="150">
        <f t="shared" si="120"/>
        <v>0</v>
      </c>
      <c r="H563" s="121">
        <f t="shared" si="120"/>
        <v>57103</v>
      </c>
      <c r="I563" s="150">
        <f t="shared" si="120"/>
        <v>0</v>
      </c>
      <c r="J563" s="121">
        <f t="shared" si="120"/>
        <v>27000</v>
      </c>
      <c r="K563" s="150">
        <f t="shared" si="120"/>
        <v>0</v>
      </c>
      <c r="L563" s="121">
        <f t="shared" si="120"/>
        <v>27000</v>
      </c>
    </row>
    <row r="564" spans="1:12" ht="12.75">
      <c r="A564" s="65" t="s">
        <v>12</v>
      </c>
      <c r="B564" s="66"/>
      <c r="C564" s="67" t="s">
        <v>229</v>
      </c>
      <c r="D564" s="123">
        <f aca="true" t="shared" si="121" ref="D564:L564">D563</f>
        <v>66569</v>
      </c>
      <c r="E564" s="151">
        <f t="shared" si="121"/>
        <v>0</v>
      </c>
      <c r="F564" s="123">
        <f t="shared" si="121"/>
        <v>57103</v>
      </c>
      <c r="G564" s="151">
        <f t="shared" si="121"/>
        <v>0</v>
      </c>
      <c r="H564" s="123">
        <f t="shared" si="121"/>
        <v>57103</v>
      </c>
      <c r="I564" s="151">
        <f t="shared" si="121"/>
        <v>0</v>
      </c>
      <c r="J564" s="123">
        <f t="shared" si="121"/>
        <v>27000</v>
      </c>
      <c r="K564" s="151">
        <f t="shared" si="121"/>
        <v>0</v>
      </c>
      <c r="L564" s="123">
        <f t="shared" si="121"/>
        <v>27000</v>
      </c>
    </row>
    <row r="565" spans="1:12" ht="12.75">
      <c r="A565" s="65" t="s">
        <v>12</v>
      </c>
      <c r="B565" s="66"/>
      <c r="C565" s="67" t="s">
        <v>5</v>
      </c>
      <c r="D565" s="95">
        <f aca="true" t="shared" si="122" ref="D565:L565">D564+D518</f>
        <v>275381</v>
      </c>
      <c r="E565" s="95">
        <f t="shared" si="122"/>
        <v>336379</v>
      </c>
      <c r="F565" s="95">
        <f t="shared" si="122"/>
        <v>484954</v>
      </c>
      <c r="G565" s="95">
        <f t="shared" si="122"/>
        <v>344454</v>
      </c>
      <c r="H565" s="95">
        <f t="shared" si="122"/>
        <v>525947</v>
      </c>
      <c r="I565" s="95">
        <f t="shared" si="122"/>
        <v>356515</v>
      </c>
      <c r="J565" s="95">
        <f t="shared" si="122"/>
        <v>790849</v>
      </c>
      <c r="K565" s="95">
        <f t="shared" si="122"/>
        <v>338937</v>
      </c>
      <c r="L565" s="95">
        <f t="shared" si="122"/>
        <v>1129786</v>
      </c>
    </row>
    <row r="566" spans="1:12" ht="12.75">
      <c r="A566" s="14"/>
      <c r="B566" s="46"/>
      <c r="C566" s="202" t="s">
        <v>390</v>
      </c>
      <c r="D566" s="19"/>
      <c r="E566" s="19"/>
      <c r="F566" s="19"/>
      <c r="G566" s="19"/>
      <c r="H566" s="19"/>
      <c r="I566" s="19"/>
      <c r="J566" s="19"/>
      <c r="K566" s="19"/>
      <c r="L566" s="19"/>
    </row>
    <row r="567" spans="1:12" ht="9.75" customHeight="1">
      <c r="A567" s="14"/>
      <c r="B567" s="84"/>
      <c r="C567" s="39"/>
      <c r="D567" s="169"/>
      <c r="E567" s="170"/>
      <c r="F567" s="158"/>
      <c r="G567" s="144"/>
      <c r="H567" s="122"/>
      <c r="I567" s="144"/>
      <c r="J567" s="122"/>
      <c r="K567" s="144"/>
      <c r="L567" s="122"/>
    </row>
    <row r="568" spans="1:12" ht="12.75">
      <c r="A568" s="14" t="s">
        <v>14</v>
      </c>
      <c r="B568" s="54">
        <v>2406</v>
      </c>
      <c r="C568" s="40" t="s">
        <v>1</v>
      </c>
      <c r="D568" s="19"/>
      <c r="E568" s="19"/>
      <c r="F568" s="19"/>
      <c r="G568" s="19"/>
      <c r="H568" s="19"/>
      <c r="I568" s="19"/>
      <c r="J568" s="19"/>
      <c r="K568" s="19"/>
      <c r="L568" s="19"/>
    </row>
    <row r="569" spans="1:12" ht="12.75">
      <c r="A569" s="75"/>
      <c r="B569" s="163">
        <v>1.911</v>
      </c>
      <c r="C569" s="168" t="s">
        <v>371</v>
      </c>
      <c r="D569" s="144">
        <v>0</v>
      </c>
      <c r="E569" s="19"/>
      <c r="F569" s="144">
        <v>0</v>
      </c>
      <c r="G569" s="144">
        <v>0</v>
      </c>
      <c r="H569" s="144">
        <v>0</v>
      </c>
      <c r="I569" s="144">
        <v>0</v>
      </c>
      <c r="J569" s="144">
        <v>0</v>
      </c>
      <c r="K569" s="144">
        <v>0</v>
      </c>
      <c r="L569" s="144">
        <v>0</v>
      </c>
    </row>
    <row r="570" spans="1:12" ht="9.75" customHeight="1">
      <c r="A570" s="14"/>
      <c r="B570" s="54"/>
      <c r="C570" s="40"/>
      <c r="D570" s="144"/>
      <c r="E570" s="19"/>
      <c r="F570" s="19"/>
      <c r="G570" s="19"/>
      <c r="H570" s="19"/>
      <c r="I570" s="19"/>
      <c r="J570" s="19"/>
      <c r="K570" s="19"/>
      <c r="L570" s="19"/>
    </row>
    <row r="571" spans="1:12" ht="54.75" customHeight="1">
      <c r="A571" s="102" t="s">
        <v>368</v>
      </c>
      <c r="B571" s="208" t="s">
        <v>370</v>
      </c>
      <c r="C571" s="209"/>
      <c r="D571" s="210"/>
      <c r="E571" s="210"/>
      <c r="F571" s="210"/>
      <c r="G571" s="210"/>
      <c r="H571" s="210"/>
      <c r="I571" s="210"/>
      <c r="J571" s="210"/>
      <c r="K571" s="210"/>
      <c r="L571" s="210"/>
    </row>
    <row r="572" spans="1:12" ht="7.5" customHeight="1">
      <c r="A572" s="102"/>
      <c r="B572" s="139"/>
      <c r="C572" s="164"/>
      <c r="D572" s="148"/>
      <c r="E572" s="148"/>
      <c r="F572" s="148"/>
      <c r="G572" s="148"/>
      <c r="H572" s="148"/>
      <c r="I572" s="148"/>
      <c r="J572" s="148"/>
      <c r="K572" s="148"/>
      <c r="L572" s="148"/>
    </row>
    <row r="573" spans="1:12" ht="12.75">
      <c r="A573" s="14"/>
      <c r="B573" s="46"/>
      <c r="C573" s="15" t="s">
        <v>396</v>
      </c>
      <c r="D573" s="152">
        <v>0</v>
      </c>
      <c r="E573" s="124">
        <v>23524</v>
      </c>
      <c r="F573" s="152">
        <v>0</v>
      </c>
      <c r="G573" s="124">
        <v>20000</v>
      </c>
      <c r="H573" s="124">
        <f>H494</f>
        <v>17800</v>
      </c>
      <c r="I573" s="119">
        <v>20000</v>
      </c>
      <c r="J573" s="124">
        <f>J493</f>
        <v>60000</v>
      </c>
      <c r="K573" s="152">
        <v>0</v>
      </c>
      <c r="L573" s="119">
        <f>L493</f>
        <v>60000</v>
      </c>
    </row>
    <row r="574" spans="1:12" ht="7.5" customHeight="1">
      <c r="A574" s="14"/>
      <c r="B574" s="46"/>
      <c r="C574" s="15"/>
      <c r="D574" s="119"/>
      <c r="E574" s="119"/>
      <c r="F574" s="119"/>
      <c r="G574" s="119"/>
      <c r="H574" s="119"/>
      <c r="I574" s="119"/>
      <c r="J574" s="119"/>
      <c r="K574" s="119"/>
      <c r="L574" s="119"/>
    </row>
    <row r="575" spans="1:12" ht="25.5">
      <c r="A575" s="14"/>
      <c r="B575" s="46"/>
      <c r="C575" s="39" t="s">
        <v>397</v>
      </c>
      <c r="D575" s="119">
        <v>222</v>
      </c>
      <c r="E575" s="152">
        <f aca="true" t="shared" si="123" ref="E575:L575">E329</f>
        <v>0</v>
      </c>
      <c r="F575" s="119">
        <v>70</v>
      </c>
      <c r="G575" s="152" t="str">
        <f t="shared" si="123"/>
        <v> -</v>
      </c>
      <c r="H575" s="119">
        <f t="shared" si="123"/>
        <v>70</v>
      </c>
      <c r="I575" s="152">
        <f t="shared" si="123"/>
        <v>0</v>
      </c>
      <c r="J575" s="180">
        <f t="shared" si="123"/>
        <v>0</v>
      </c>
      <c r="K575" s="152">
        <f t="shared" si="123"/>
        <v>0</v>
      </c>
      <c r="L575" s="180">
        <f t="shared" si="123"/>
        <v>0</v>
      </c>
    </row>
    <row r="576" spans="1:12" ht="9" customHeight="1">
      <c r="A576" s="44"/>
      <c r="B576" s="77"/>
      <c r="C576" s="78"/>
      <c r="D576" s="118"/>
      <c r="E576" s="118"/>
      <c r="F576" s="118"/>
      <c r="G576" s="118"/>
      <c r="H576" s="118"/>
      <c r="I576" s="167"/>
      <c r="J576" s="118"/>
      <c r="K576" s="118"/>
      <c r="L576" s="118"/>
    </row>
  </sheetData>
  <sheetProtection/>
  <autoFilter ref="A22:L576"/>
  <mergeCells count="12">
    <mergeCell ref="F10:L10"/>
    <mergeCell ref="A2:L2"/>
    <mergeCell ref="F6:L6"/>
    <mergeCell ref="D19:E19"/>
    <mergeCell ref="F19:G19"/>
    <mergeCell ref="H19:I19"/>
    <mergeCell ref="J19:L19"/>
    <mergeCell ref="D20:E20"/>
    <mergeCell ref="F20:G20"/>
    <mergeCell ref="B571:L571"/>
    <mergeCell ref="J20:L20"/>
    <mergeCell ref="H20:I20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" useFirstPageNumber="1" horizontalDpi="600" verticalDpi="600" orientation="landscape" paperSize="9" r:id="rId3"/>
  <headerFooter alignWithMargins="0">
    <oddHeader xml:space="preserve">&amp;C   </oddHeader>
    <oddFooter>&amp;C&amp;"Times New Roman,Bold"   Vol-II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2011-03-21T15:30:19Z</cp:lastPrinted>
  <dcterms:created xsi:type="dcterms:W3CDTF">2004-06-02T16:15:08Z</dcterms:created>
  <dcterms:modified xsi:type="dcterms:W3CDTF">2011-03-30T05:28:09Z</dcterms:modified>
  <cp:category/>
  <cp:version/>
  <cp:contentType/>
  <cp:contentStatus/>
</cp:coreProperties>
</file>